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50M DIV " sheetId="1" state="visible" r:id="rId3"/>
    <sheet name="Scores" sheetId="2" state="visible" r:id="rId4"/>
  </sheets>
  <definedNames>
    <definedName function="false" hidden="false" localSheetId="1" name="_xlnm.Print_Area" vbProcedure="false">Scores!$B$13:$W$34</definedName>
    <definedName function="false" hidden="false" name="_xlfn_MAXIFS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<sst xmlns="http://schemas.openxmlformats.org/spreadsheetml/2006/main" count="94" uniqueCount="35">
  <si>
    <t xml:space="preserve">Club</t>
  </si>
  <si>
    <t xml:space="preserve">Ave</t>
  </si>
  <si>
    <t xml:space="preserve">Competitor</t>
  </si>
  <si>
    <t xml:space="preserve">Last Day</t>
  </si>
  <si>
    <t xml:space="preserve">Round</t>
  </si>
  <si>
    <t xml:space="preserve">Ind Card</t>
  </si>
  <si>
    <t xml:space="preserve">Score</t>
  </si>
  <si>
    <t xml:space="preserve">% Imp</t>
  </si>
  <si>
    <t xml:space="preserve">Oppo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</si>
  <si>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</si>
  <si>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</si>
  <si>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</si>
  <si>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</si>
  <si>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</si>
  <si>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</si>
  <si>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5 of last 6</t>
  </si>
  <si>
    <t xml:space="preserve">Total Points</t>
  </si>
  <si>
    <t xml:space="preserve">Shooter is a bogey →</t>
  </si>
  <si>
    <t xml:space="preserve">Calculate position →</t>
  </si>
  <si>
    <t xml:space="preserve">Use this spreadsheet only for % Improvement divisions.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</si>
  <si>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</si>
  <si>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</si>
  <si>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N rather than 100 for any missing scores. Enter D for disqualified scores. Note: N or D in the left cell will NCR or DQ the round.</t>
  </si>
  <si>
    <t xml:space="preserve">Scores will not appear on the result sheet until Y is entered in the red cell against the round number. This will allow scores to be entered in advance and not show on the results sheet.</t>
  </si>
  <si>
    <t xml:space="preserve">The below cells contain (per shooter):</t>
  </si>
  <si>
    <t xml:space="preserve">Club No.</t>
  </si>
  <si>
    <t xml:space="preserve">Average</t>
  </si>
  <si>
    <t xml:space="preserve">Shooter Name</t>
  </si>
  <si>
    <t xml:space="preserve">LDFS →</t>
  </si>
  <si>
    <t xml:space="preserve">Division:</t>
  </si>
  <si>
    <t xml:space="preserve">Due with SO →</t>
  </si>
  <si>
    <t xml:space="preserve">Z</t>
  </si>
  <si>
    <t xml:space="preserve">Round No. →</t>
  </si>
  <si>
    <t xml:space="preserve">Round complete or closed: 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</si>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</sst>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"/>
    <numFmt numFmtId="166" formatCode="d/m/yy;@"/>
    <numFmt numFmtId="167" formatCode="@"/>
    <numFmt numFmtId="168" formatCode="0.0"/>
    <numFmt numFmtId="169" formatCode="[$-809]dd\-mmm"/>
    <numFmt numFmtId="170" formatCode="General"/>
    <numFmt numFmtId="171" formatCode="0.00;[RED]\-0.00"/>
    <numFmt numFmtId="172" formatCode="0.0000000"/>
    <numFmt numFmtId="173" formatCode="0.00000"/>
    <numFmt numFmtId="174" formatCode="dd\-mmm"/>
  </numFmts>
  <fonts count="3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3366FF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2"/>
      <name val="Arial"/>
      <family val="2"/>
      <charset val="1"/>
    </font>
    <font>
      <sz val="13"/>
      <name val="Cambria"/>
      <family val="1"/>
      <charset val="1"/>
    </font>
    <font>
      <b val="true"/>
      <i val="true"/>
      <sz val="12"/>
      <color rgb="FF0000FF"/>
      <name val="AGaramond Bold"/>
      <family val="2"/>
      <charset val="1"/>
    </font>
    <font>
      <sz val="6"/>
      <name val="Arial"/>
      <family val="2"/>
      <charset val="1"/>
    </font>
    <font>
      <b val="true"/>
      <sz val="7"/>
      <name val="Arial"/>
      <family val="2"/>
      <charset val="1"/>
    </font>
    <font>
      <b val="true"/>
      <sz val="8"/>
      <name val="Arial Narrow"/>
      <family val="2"/>
      <charset val="1"/>
    </font>
    <font>
      <b val="true"/>
      <sz val="11"/>
      <name val="Arial"/>
      <family val="2"/>
      <charset val="1"/>
    </font>
    <font>
      <b val="true"/>
      <sz val="8"/>
      <color rgb="FF0000FF"/>
      <name val="AGaramond Bold"/>
      <family val="2"/>
      <charset val="1"/>
    </font>
    <font>
      <sz val="9"/>
      <name val="Arial Narrow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color rgb="FFFFFFFF"/>
      <name val="Arial"/>
      <family val="2"/>
      <charset val="1"/>
    </font>
    <font>
      <sz val="14"/>
      <name val="Arial"/>
      <family val="2"/>
      <charset val="1"/>
    </font>
    <font>
      <sz val="12"/>
      <name val="Abadi MT Condensed Extra Bold"/>
      <family val="2"/>
      <charset val="1"/>
    </font>
    <font>
      <b val="true"/>
      <sz val="14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sz val="10"/>
      <color rgb="FFC0C0C0"/>
      <name val="Cambria"/>
      <family val="1"/>
      <charset val="1"/>
    </font>
    <font>
      <sz val="8"/>
      <color rgb="FFC0C0C0"/>
      <name val="Cambria"/>
      <family val="1"/>
      <charset val="1"/>
    </font>
    <font>
      <sz val="10"/>
      <name val="Arial"/>
      <family val="0"/>
      <charset val="1"/>
    </font>
    <font>
      <sz val="24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3366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168253"/>
        <bgColor rgb="FF127622"/>
      </patternFill>
    </fill>
    <fill>
      <patternFill patternType="solid">
        <fgColor rgb="FF339966"/>
        <bgColor rgb="FF3FAF46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CCCCFF"/>
        <bgColor rgb="FFC0C0C0"/>
      </patternFill>
    </fill>
    <fill>
      <patternFill patternType="solid">
        <fgColor rgb="FFED4C05"/>
        <bgColor rgb="FF993300"/>
      </patternFill>
    </fill>
    <fill>
      <patternFill patternType="solid">
        <fgColor rgb="FF3FAF46"/>
        <bgColor rgb="FF339966"/>
      </patternFill>
    </fill>
    <fill>
      <patternFill patternType="solid">
        <fgColor rgb="FFBBE33D"/>
        <bgColor rgb="FFFFCC00"/>
      </patternFill>
    </fill>
    <fill>
      <patternFill patternType="solid">
        <fgColor rgb="FFFFCC99"/>
        <bgColor rgb="FFC0C0C0"/>
      </patternFill>
    </fill>
    <fill>
      <patternFill patternType="solid">
        <fgColor rgb="FFFF0000"/>
        <bgColor rgb="FFED4C05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 style="double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double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069A2E"/>
      </left>
      <right style="medium">
        <color rgb="FF069A2E"/>
      </right>
      <top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 style="medium">
        <color rgb="FF069A2E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double"/>
      <top style="thick"/>
      <bottom style="thick"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thin"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5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0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2" fillId="6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3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5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0" fillId="0" borderId="16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4" fillId="0" borderId="17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6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6" fontId="22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3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4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6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true"/>
    </xf>
    <xf numFmtId="173" fontId="6" fillId="0" borderId="0" xfId="0" applyFont="true" applyBorder="false" applyAlignment="true" applyProtection="true">
      <alignment horizontal="general" vertical="bottom" textRotation="90" wrapText="false" indent="0" shrinkToFit="false"/>
      <protection locked="true" hidden="true"/>
    </xf>
    <xf numFmtId="173" fontId="2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8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3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9" borderId="2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3" fillId="0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2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23" fillId="0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9" fontId="0" fillId="0" borderId="3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4" fontId="0" fillId="0" borderId="3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4" fontId="0" fillId="0" borderId="3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2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3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32" fillId="0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nd_1st_Place" xfId="20"/>
    <cellStyle name="Cond_Pub_Round" xfId="21"/>
    <cellStyle name="Normal 19" xfId="22"/>
  </cellStyles>
  <dxfs count="2">
    <dxf>
      <font>
        <name val="Arial"/>
        <charset val="1"/>
        <family val="2"/>
        <b val="1"/>
        <i val="0"/>
        <sz val="14"/>
      </font>
      <fill>
        <patternFill>
          <bgColor rgb="FF168253"/>
        </patternFill>
      </fill>
    </dxf>
    <dxf>
      <font>
        <name val="Arial"/>
        <charset val="1"/>
        <family val="2"/>
        <b val="1"/>
        <i val="0"/>
        <strike val="0"/>
        <color rgb="FF000000"/>
        <sz val="10"/>
        <u val="none"/>
      </font>
      <fill>
        <patternFill>
          <bgColor rgb="FF339966"/>
        </patternFill>
      </fill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9A2E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FAF46"/>
      <rgbColor rgb="FFBBE33D"/>
      <rgbColor rgb="FFFFCC00"/>
      <rgbColor rgb="FFFF9900"/>
      <rgbColor rgb="FFED4C05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BH3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90234375" defaultRowHeight="14.65" zeroHeight="false" outlineLevelRow="0" outlineLevelCol="0"/>
  <cols>
    <col collapsed="false" customWidth="true" hidden="false" outlineLevel="0" max="1" min="1" style="1" width="1.05"/>
    <col collapsed="false" customWidth="true" hidden="false" outlineLevel="0" max="2" min="2" style="2" width="6.51"/>
    <col collapsed="false" customWidth="true" hidden="false" outlineLevel="0" max="3" min="3" style="2" width="3.18"/>
    <col collapsed="false" customWidth="true" hidden="false" outlineLevel="0" max="4" min="4" style="3" width="5"/>
    <col collapsed="false" customWidth="true" hidden="false" outlineLevel="0" max="5" min="5" style="2" width="4.11"/>
    <col collapsed="false" customWidth="true" hidden="false" outlineLevel="0" max="6" min="6" style="2" width="6.51"/>
    <col collapsed="false" customWidth="true" hidden="false" outlineLevel="0" max="7" min="7" style="2" width="2.76"/>
    <col collapsed="false" customWidth="true" hidden="false" outlineLevel="0" max="8" min="8" style="2" width="4.59"/>
    <col collapsed="false" customWidth="true" hidden="false" outlineLevel="0" max="10" min="9" style="2" width="2.5"/>
    <col collapsed="false" customWidth="true" hidden="false" outlineLevel="0" max="11" min="11" style="2" width="3.61"/>
    <col collapsed="false" customWidth="true" hidden="false" outlineLevel="0" max="12" min="12" style="2" width="0.93"/>
    <col collapsed="false" customWidth="true" hidden="false" outlineLevel="0" max="13" min="13" style="3" width="5"/>
    <col collapsed="false" customWidth="true" hidden="false" outlineLevel="0" max="14" min="14" style="2" width="4.11"/>
    <col collapsed="false" customWidth="true" hidden="false" outlineLevel="0" max="15" min="15" style="2" width="6.51"/>
    <col collapsed="false" customWidth="true" hidden="false" outlineLevel="0" max="16" min="16" style="2" width="2.76"/>
    <col collapsed="false" customWidth="true" hidden="false" outlineLevel="0" max="17" min="17" style="2" width="4.59"/>
    <col collapsed="false" customWidth="true" hidden="false" outlineLevel="0" max="19" min="18" style="2" width="2.5"/>
    <col collapsed="false" customWidth="true" hidden="false" outlineLevel="0" max="20" min="20" style="2" width="3.61"/>
    <col collapsed="false" customWidth="true" hidden="false" outlineLevel="0" max="21" min="21" style="2" width="0.93"/>
    <col collapsed="false" customWidth="true" hidden="false" outlineLevel="0" max="22" min="22" style="2" width="5"/>
    <col collapsed="false" customWidth="true" hidden="false" outlineLevel="0" max="23" min="23" style="2" width="4.07"/>
    <col collapsed="false" customWidth="true" hidden="false" outlineLevel="0" max="24" min="24" style="2" width="6.51"/>
    <col collapsed="false" customWidth="true" hidden="false" outlineLevel="0" max="25" min="25" style="2" width="2.76"/>
    <col collapsed="false" customWidth="true" hidden="false" outlineLevel="0" max="26" min="26" style="2" width="4.59"/>
    <col collapsed="false" customWidth="true" hidden="false" outlineLevel="0" max="28" min="27" style="2" width="2.5"/>
    <col collapsed="false" customWidth="true" hidden="false" outlineLevel="0" max="29" min="29" style="2" width="3.61"/>
    <col collapsed="false" customWidth="true" hidden="false" outlineLevel="0" max="30" min="30" style="2" width="0.93"/>
    <col collapsed="false" customWidth="true" hidden="false" outlineLevel="0" max="31" min="31" style="2" width="5"/>
    <col collapsed="false" customWidth="true" hidden="false" outlineLevel="0" max="32" min="32" style="2" width="4.11"/>
    <col collapsed="false" customWidth="true" hidden="false" outlineLevel="0" max="33" min="33" style="2" width="6.51"/>
    <col collapsed="false" customWidth="true" hidden="false" outlineLevel="0" max="34" min="34" style="2" width="2.76"/>
    <col collapsed="false" customWidth="true" hidden="false" outlineLevel="0" max="35" min="35" style="2" width="4.59"/>
    <col collapsed="false" customWidth="true" hidden="false" outlineLevel="0" max="37" min="36" style="2" width="2.5"/>
    <col collapsed="false" customWidth="true" hidden="false" outlineLevel="0" max="38" min="38" style="2" width="3.61"/>
    <col collapsed="false" customWidth="true" hidden="false" outlineLevel="0" max="39" min="39" style="2" width="0.93"/>
    <col collapsed="false" customWidth="true" hidden="false" outlineLevel="0" max="40" min="40" style="2" width="5"/>
    <col collapsed="false" customWidth="true" hidden="false" outlineLevel="0" max="41" min="41" style="2" width="4.11"/>
    <col collapsed="false" customWidth="true" hidden="false" outlineLevel="0" max="42" min="42" style="2" width="6.51"/>
    <col collapsed="false" customWidth="true" hidden="false" outlineLevel="0" max="43" min="43" style="2" width="2.76"/>
    <col collapsed="false" customWidth="true" hidden="false" outlineLevel="0" max="44" min="44" style="2" width="4.59"/>
    <col collapsed="false" customWidth="true" hidden="false" outlineLevel="0" max="46" min="45" style="2" width="2.5"/>
    <col collapsed="false" customWidth="true" hidden="false" outlineLevel="0" max="47" min="47" style="2" width="3.61"/>
    <col collapsed="false" customWidth="true" hidden="false" outlineLevel="0" max="48" min="48" style="2" width="0.93"/>
    <col collapsed="false" customWidth="true" hidden="false" outlineLevel="0" max="49" min="49" style="2" width="5"/>
    <col collapsed="false" customWidth="true" hidden="false" outlineLevel="0" max="50" min="50" style="2" width="4.11"/>
    <col collapsed="false" customWidth="true" hidden="false" outlineLevel="0" max="51" min="51" style="2" width="6.51"/>
    <col collapsed="false" customWidth="true" hidden="false" outlineLevel="0" max="52" min="52" style="2" width="2.76"/>
    <col collapsed="false" customWidth="true" hidden="false" outlineLevel="0" max="53" min="53" style="2" width="4.59"/>
    <col collapsed="false" customWidth="true" hidden="false" outlineLevel="0" max="55" min="54" style="2" width="2.5"/>
    <col collapsed="false" customWidth="true" hidden="false" outlineLevel="0" max="56" min="56" style="2" width="3.61"/>
    <col collapsed="false" customWidth="false" hidden="false" outlineLevel="0" max="59" min="57" style="2" width="8.9"/>
    <col collapsed="false" customWidth="true" hidden="false" outlineLevel="0" max="60" min="60" style="4" width="11.5"/>
    <col collapsed="false" customWidth="false" hidden="false" outlineLevel="0" max="257" min="61" style="2" width="8.9"/>
  </cols>
  <sheetData>
    <row r="1" customFormat="false" ht="8.2" hidden="false" customHeight="true" outlineLevel="0" collapsed="false">
      <c r="A1" s="5"/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="6" customFormat="true" ht="24" hidden="false" customHeight="true" outlineLevel="0" collapsed="false">
      <c r="A2" s="8"/>
      <c r="B2" s="9" t="str">
        <f aca="false">Scores!$B$20</f>
        <v>CSSC TSA Winter 2024/25 I50M Div Z (% Improvement)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H2" s="10"/>
    </row>
    <row r="3" s="19" customFormat="true" ht="20.25" hidden="false" customHeight="true" outlineLevel="0" collapsed="false">
      <c r="A3" s="11"/>
      <c r="B3" s="12" t="s">
        <v>0</v>
      </c>
      <c r="C3" s="12"/>
      <c r="D3" s="13" t="str">
        <f aca="false">IF(Scores!$B$21="","",Scores!$B$21)</f>
        <v/>
      </c>
      <c r="E3" s="14"/>
      <c r="F3" s="14"/>
      <c r="G3" s="14" t="n">
        <v>1</v>
      </c>
      <c r="H3" s="15" t="s">
        <v>1</v>
      </c>
      <c r="I3" s="15"/>
      <c r="J3" s="16" t="str">
        <f aca="false">IF(Scores!$C$21="","",Scores!$C$21)</f>
        <v/>
      </c>
      <c r="K3" s="16"/>
      <c r="L3" s="17"/>
      <c r="M3" s="13" t="str">
        <f aca="false">IF(Scores!$B$23="","",Scores!$B$23)</f>
        <v/>
      </c>
      <c r="N3" s="14"/>
      <c r="O3" s="14"/>
      <c r="P3" s="14" t="n">
        <v>2</v>
      </c>
      <c r="Q3" s="15" t="s">
        <v>1</v>
      </c>
      <c r="R3" s="15"/>
      <c r="S3" s="18" t="str">
        <f aca="false">IF(Scores!$C$23="","",Scores!$C$23)</f>
        <v/>
      </c>
      <c r="T3" s="18"/>
      <c r="U3" s="17"/>
      <c r="V3" s="13" t="str">
        <f aca="false">IF(Scores!$B$25="","",Scores!$B$25)</f>
        <v/>
      </c>
      <c r="W3" s="14"/>
      <c r="X3" s="14"/>
      <c r="Y3" s="14" t="n">
        <v>3</v>
      </c>
      <c r="Z3" s="15" t="s">
        <v>1</v>
      </c>
      <c r="AA3" s="15"/>
      <c r="AB3" s="18" t="str">
        <f aca="false">IF(Scores!$C$25="","",Scores!$C$25)</f>
        <v/>
      </c>
      <c r="AC3" s="18"/>
      <c r="AD3" s="17"/>
      <c r="AE3" s="13" t="str">
        <f aca="false">IF(Scores!$B$27="","",Scores!$B$27)</f>
        <v/>
      </c>
      <c r="AF3" s="14"/>
      <c r="AG3" s="14"/>
      <c r="AH3" s="14" t="n">
        <v>4</v>
      </c>
      <c r="AI3" s="15" t="s">
        <v>1</v>
      </c>
      <c r="AJ3" s="15"/>
      <c r="AK3" s="18" t="str">
        <f aca="false">IF(Scores!$C$27="","",Scores!$C$27)</f>
        <v/>
      </c>
      <c r="AL3" s="18"/>
      <c r="AM3" s="17"/>
      <c r="AN3" s="13" t="str">
        <f aca="false">IF(Scores!$B$29="","",Scores!$B$29)</f>
        <v/>
      </c>
      <c r="AO3" s="14"/>
      <c r="AP3" s="14"/>
      <c r="AQ3" s="14" t="n">
        <v>5</v>
      </c>
      <c r="AR3" s="15" t="s">
        <v>1</v>
      </c>
      <c r="AS3" s="15"/>
      <c r="AT3" s="18" t="str">
        <f aca="false">IF(Scores!$C$29="","",Scores!$C$29)</f>
        <v/>
      </c>
      <c r="AU3" s="18"/>
      <c r="AV3" s="17"/>
      <c r="AW3" s="13" t="str">
        <f aca="false">IF(Scores!$B$31="","",Scores!$B$31)</f>
        <v/>
      </c>
      <c r="AX3" s="14"/>
      <c r="AY3" s="14"/>
      <c r="AZ3" s="14" t="n">
        <v>6</v>
      </c>
      <c r="BA3" s="15" t="s">
        <v>1</v>
      </c>
      <c r="BB3" s="15"/>
      <c r="BC3" s="18" t="str">
        <f aca="false">IF(Scores!$C$31="","",Scores!$C$31)</f>
        <v/>
      </c>
      <c r="BD3" s="18"/>
      <c r="BH3" s="20"/>
    </row>
    <row r="4" s="6" customFormat="true" ht="28.5" hidden="false" customHeight="true" outlineLevel="0" collapsed="false">
      <c r="A4" s="8"/>
      <c r="B4" s="21" t="s">
        <v>2</v>
      </c>
      <c r="C4" s="21"/>
      <c r="D4" s="22" t="str">
        <f aca="false">IF(Scores!$B$22="","",Scores!$B$22)</f>
        <v/>
      </c>
      <c r="E4" s="22"/>
      <c r="F4" s="22"/>
      <c r="G4" s="22"/>
      <c r="H4" s="22"/>
      <c r="I4" s="22"/>
      <c r="J4" s="22"/>
      <c r="K4" s="22"/>
      <c r="L4" s="23"/>
      <c r="M4" s="22" t="str">
        <f aca="false">IF(Scores!$B$24="","",Scores!$B$24)</f>
        <v/>
      </c>
      <c r="N4" s="22"/>
      <c r="O4" s="22"/>
      <c r="P4" s="22"/>
      <c r="Q4" s="22"/>
      <c r="R4" s="22"/>
      <c r="S4" s="22"/>
      <c r="T4" s="22"/>
      <c r="U4" s="23"/>
      <c r="V4" s="22" t="str">
        <f aca="false">IF(Scores!$B$26="","",Scores!$B$26)</f>
        <v/>
      </c>
      <c r="W4" s="22"/>
      <c r="X4" s="22"/>
      <c r="Y4" s="22"/>
      <c r="Z4" s="22"/>
      <c r="AA4" s="22"/>
      <c r="AB4" s="22"/>
      <c r="AC4" s="22"/>
      <c r="AD4" s="23"/>
      <c r="AE4" s="22" t="str">
        <f aca="false">IF(Scores!$B$28="","",Scores!$B$28)</f>
        <v/>
      </c>
      <c r="AF4" s="22"/>
      <c r="AG4" s="22"/>
      <c r="AH4" s="22"/>
      <c r="AI4" s="22"/>
      <c r="AJ4" s="22"/>
      <c r="AK4" s="22"/>
      <c r="AL4" s="22"/>
      <c r="AM4" s="23"/>
      <c r="AN4" s="24" t="str">
        <f aca="false">IF(Scores!$B$30="","",Scores!$B$30)</f>
        <v/>
      </c>
      <c r="AO4" s="24"/>
      <c r="AP4" s="24"/>
      <c r="AQ4" s="24"/>
      <c r="AR4" s="24"/>
      <c r="AS4" s="24"/>
      <c r="AT4" s="24"/>
      <c r="AU4" s="24"/>
      <c r="AV4" s="25"/>
      <c r="AW4" s="24" t="str">
        <f aca="false">IF(Scores!$B$32="","",Scores!$B$32)</f>
        <v/>
      </c>
      <c r="AX4" s="24"/>
      <c r="AY4" s="24"/>
      <c r="AZ4" s="24"/>
      <c r="BA4" s="24"/>
      <c r="BB4" s="24"/>
      <c r="BC4" s="24"/>
      <c r="BD4" s="24"/>
      <c r="BH4" s="10"/>
    </row>
    <row r="5" s="39" customFormat="true" ht="59.25" hidden="false" customHeight="true" outlineLevel="0" collapsed="false">
      <c r="A5" s="26"/>
      <c r="B5" s="27" t="s">
        <v>3</v>
      </c>
      <c r="C5" s="28" t="s">
        <v>4</v>
      </c>
      <c r="D5" s="29" t="s">
        <v>5</v>
      </c>
      <c r="E5" s="30" t="s">
        <v>6</v>
      </c>
      <c r="F5" s="30" t="s">
        <v>7</v>
      </c>
      <c r="G5" s="31" t="s">
        <v>8</v>
      </c>
      <c r="H5" s="32" t="s">
        <v>9</v>
      </c>
      <c r="I5" s="32" t="s">
        <v>10</v>
      </c>
      <c r="J5" s="33" t="s">
        <v>11</v>
      </c>
      <c r="K5" s="34" t="s">
        <v>12</v>
      </c>
      <c r="L5" s="35"/>
      <c r="M5" s="29" t="s">
        <v>5</v>
      </c>
      <c r="N5" s="30" t="s">
        <v>6</v>
      </c>
      <c r="O5" s="30" t="s">
        <v>7</v>
      </c>
      <c r="P5" s="31" t="s">
        <v>8</v>
      </c>
      <c r="Q5" s="32" t="s">
        <v>9</v>
      </c>
      <c r="R5" s="32" t="s">
        <v>13</v>
      </c>
      <c r="S5" s="33" t="s">
        <v>11</v>
      </c>
      <c r="T5" s="34" t="s">
        <v>12</v>
      </c>
      <c r="U5" s="35"/>
      <c r="V5" s="29" t="s">
        <v>5</v>
      </c>
      <c r="W5" s="30" t="s">
        <v>6</v>
      </c>
      <c r="X5" s="30" t="s">
        <v>7</v>
      </c>
      <c r="Y5" s="31" t="s">
        <v>8</v>
      </c>
      <c r="Z5" s="32" t="s">
        <v>9</v>
      </c>
      <c r="AA5" s="32" t="s">
        <v>13</v>
      </c>
      <c r="AB5" s="33" t="s">
        <v>11</v>
      </c>
      <c r="AC5" s="34" t="s">
        <v>12</v>
      </c>
      <c r="AD5" s="36"/>
      <c r="AE5" s="29" t="s">
        <v>5</v>
      </c>
      <c r="AF5" s="37" t="s">
        <v>6</v>
      </c>
      <c r="AG5" s="30" t="s">
        <v>7</v>
      </c>
      <c r="AH5" s="31" t="s">
        <v>8</v>
      </c>
      <c r="AI5" s="32" t="s">
        <v>9</v>
      </c>
      <c r="AJ5" s="32" t="s">
        <v>10</v>
      </c>
      <c r="AK5" s="33" t="s">
        <v>11</v>
      </c>
      <c r="AL5" s="34" t="s">
        <v>12</v>
      </c>
      <c r="AM5" s="35"/>
      <c r="AN5" s="29" t="s">
        <v>5</v>
      </c>
      <c r="AO5" s="30" t="s">
        <v>6</v>
      </c>
      <c r="AP5" s="30" t="s">
        <v>7</v>
      </c>
      <c r="AQ5" s="31" t="s">
        <v>8</v>
      </c>
      <c r="AR5" s="32" t="s">
        <v>9</v>
      </c>
      <c r="AS5" s="32" t="s">
        <v>13</v>
      </c>
      <c r="AT5" s="33" t="s">
        <v>11</v>
      </c>
      <c r="AU5" s="34" t="s">
        <v>12</v>
      </c>
      <c r="AV5" s="38"/>
      <c r="AW5" s="29" t="s">
        <v>5</v>
      </c>
      <c r="AX5" s="30" t="s">
        <v>6</v>
      </c>
      <c r="AY5" s="30" t="s">
        <v>7</v>
      </c>
      <c r="AZ5" s="31" t="s">
        <v>8</v>
      </c>
      <c r="BA5" s="32" t="s">
        <v>9</v>
      </c>
      <c r="BB5" s="32" t="s">
        <v>13</v>
      </c>
      <c r="BC5" s="33" t="s">
        <v>11</v>
      </c>
      <c r="BD5" s="34" t="s">
        <v>12</v>
      </c>
      <c r="BH5" s="40"/>
    </row>
    <row r="6" customFormat="false" ht="12.95" hidden="false" customHeight="true" outlineLevel="0" collapsed="false">
      <c r="A6" s="8"/>
      <c r="B6" s="41" t="n">
        <f aca="false">Scores!D17</f>
        <v>45586</v>
      </c>
      <c r="C6" s="42" t="n">
        <v>1</v>
      </c>
      <c r="D6" s="43" t="str">
        <f aca="true">IF(OR(Scores!$H$1&lt;$C6,G$29),"",OFFSET(Scores!$D$21,(G$3-1)*2,($C6-1)*2))</f>
        <v/>
      </c>
      <c r="E6" s="44" t="str">
        <f aca="true">IF(OR(G$29,D6=""),"",IF(D6="N","NCR",IF(D6="D","DQ",OFFSET(Scores!$E$21,(G$3-1)*2,($C6-1)*2))))</f>
        <v/>
      </c>
      <c r="F6" s="45" t="str">
        <f aca="false">IF(AND(Scores!$H$1&gt;=$C6,G$29),0,IF(OR(E6="",NOT(ISNUMBER(J$3))),"",IF(OR(E6="NCR",E6="DQ"),-5000,100*(J$3-E6)/J$3)))</f>
        <v/>
      </c>
      <c r="G6" s="46" t="n">
        <v>2</v>
      </c>
      <c r="H6" s="47" t="str">
        <f aca="false">IF(OR(G$29,E6=""),"",IF(OR(E6="NCR",E6="DQ"),200,E6)+IF($C6=1,0,H4))</f>
        <v/>
      </c>
      <c r="I6" s="48" t="str">
        <f aca="true">IF(OR(F6="",OFFSET($F6,0,(G6-1)*9)=""),"",IF(OR(E6="NCR",E6="DQ"),"L",IF(OR(OFFSET($E6,0,(G6-1)*9)="NCR",OFFSET($E6,0,(G6-1)*9)="DQ"),"W",IF(F6=OFFSET($F6,0,(G6-1)*9),"D",IF(F6&lt;OFFSET($F6,0,(G6-1)*9),"L","W")))))</f>
        <v/>
      </c>
      <c r="J6" s="49" t="str">
        <f aca="false">IF(I6="","",IF(I6="D",1,IF(I6="W",2,0)))</f>
        <v/>
      </c>
      <c r="K6" s="50" t="str">
        <f aca="false">IF(J6="","",SUM(J$6:J6))</f>
        <v/>
      </c>
      <c r="L6" s="51"/>
      <c r="M6" s="43" t="str">
        <f aca="true">IF(OR(Scores!$H$1&lt;$C6,P$29),"",OFFSET(Scores!$D$21,(P$3-1)*2,($C6-1)*2))</f>
        <v/>
      </c>
      <c r="N6" s="44" t="str">
        <f aca="true">IF(OR(P$29,M6=""),"",IF(M6="N","NCR",IF(M6="D","DQ",OFFSET(Scores!$E$21,(P$3-1)*2,($C6-1)*2))))</f>
        <v/>
      </c>
      <c r="O6" s="45" t="str">
        <f aca="false">IF(AND(Scores!$H$1&gt;=$C6,P$29),0,IF(OR(N6="",NOT(ISNUMBER(S$3))),"",IF(OR(N6="NCR",N6="DQ"),-5000,100*(S$3-N6)/S$3)))</f>
        <v/>
      </c>
      <c r="P6" s="46" t="n">
        <v>1</v>
      </c>
      <c r="Q6" s="47" t="str">
        <f aca="false">IF(OR(P$29,N6=""),"",IF(OR(N6="NCR",N6="DQ"),200,N6)+IF($C6=1,0,Q4))</f>
        <v/>
      </c>
      <c r="R6" s="48" t="str">
        <f aca="true">IF(OR(O6="",OFFSET($F6,0,(P6-1)*9)=""),"",IF(OR(N6="NCR",N6="DQ"),"L",IF(OR(OFFSET($E6,0,(P6-1)*9)="NCR",OFFSET($E6,0,(P6-1)*9)="DQ"),"W",IF(O6=OFFSET($F6,0,(P6-1)*9),"D",IF(O6&lt;OFFSET($F6,0,(P6-1)*9),"L","W")))))</f>
        <v/>
      </c>
      <c r="S6" s="52" t="str">
        <f aca="false">IF(R6="","",IF(R6="D",1,IF(R6="W",2,0)))</f>
        <v/>
      </c>
      <c r="T6" s="50" t="str">
        <f aca="false">IF(S6="","",SUM(S$6:S6))</f>
        <v/>
      </c>
      <c r="U6" s="51"/>
      <c r="V6" s="43" t="str">
        <f aca="true">IF(OR(Scores!$H$1&lt;$C6,Y$29),"",OFFSET(Scores!$D$21,(Y$3-1)*2,($C6-1)*2))</f>
        <v/>
      </c>
      <c r="W6" s="44" t="str">
        <f aca="true">IF(OR(Y$29,V6=""),"",IF(V6="N","NCR",IF(V6="D","DQ",OFFSET(Scores!$E$21,(Y$3-1)*2,($C6-1)*2))))</f>
        <v/>
      </c>
      <c r="X6" s="45" t="str">
        <f aca="false">IF(AND(Scores!$H$1&gt;=$C6,Y$29),0,IF(OR(W6="",NOT(ISNUMBER(AB$3))),"",IF(OR(W6="NCR",W6="DQ"),-5000,100*(AB$3-W6)/AB$3)))</f>
        <v/>
      </c>
      <c r="Y6" s="46" t="n">
        <v>5</v>
      </c>
      <c r="Z6" s="47" t="str">
        <f aca="false">IF(OR(Y$29,W6=""),"",IF(OR(W6="NCR",W6="DQ"),200,W6)+IF($C6=1,0,Z4))</f>
        <v/>
      </c>
      <c r="AA6" s="48" t="str">
        <f aca="true">IF(OR(X6="",OFFSET($F6,0,(Y6-1)*9)=""),"",IF(OR(W6="NCR",W6="DQ"),"L",IF(OR(OFFSET($E6,0,(Y6-1)*9)="NCR",OFFSET($E6,0,(Y6-1)*9)="DQ"),"W",IF(X6=OFFSET($F6,0,(Y6-1)*9),"D",IF(X6&lt;OFFSET($F6,0,(Y6-1)*9),"L","W")))))</f>
        <v/>
      </c>
      <c r="AB6" s="52" t="str">
        <f aca="false">IF(AA6="","",IF(AA6="D",1,IF(AA6="W",2,0)))</f>
        <v/>
      </c>
      <c r="AC6" s="50" t="str">
        <f aca="false">IF(AB6="","",SUM(AB$6:AB6))</f>
        <v/>
      </c>
      <c r="AD6" s="53"/>
      <c r="AE6" s="43" t="str">
        <f aca="true">IF(OR(Scores!$H$1&lt;$C6,AH$29),"",OFFSET(Scores!$D$21,(AH$3-1)*2,($C6-1)*2))</f>
        <v/>
      </c>
      <c r="AF6" s="44" t="str">
        <f aca="true">IF(OR(AH$29,AE6=""),"",IF(AE6="N","NCR",IF(AE6="D","DQ",OFFSET(Scores!$E$21,(AH$3-1)*2,($C6-1)*2))))</f>
        <v/>
      </c>
      <c r="AG6" s="45" t="str">
        <f aca="false">IF(AND(Scores!$H$1&gt;=$C6,AH$29),0,IF(OR(AF6="",NOT(ISNUMBER(AK$3))),"",IF(OR(AF6="NCR",AF6="DQ"),-5000,100*(AK$3-AF6)/AK$3)))</f>
        <v/>
      </c>
      <c r="AH6" s="46" t="n">
        <v>6</v>
      </c>
      <c r="AI6" s="47" t="str">
        <f aca="false">IF(OR(AH$29,AF6=""),"",IF(OR(AF6="NCR",AF6="DQ"),200,AF6)+IF($C6=1,0,AI4))</f>
        <v/>
      </c>
      <c r="AJ6" s="48" t="str">
        <f aca="true">IF(OR(AG6="",OFFSET($F6,0,(AH6-1)*9)=""),"",IF(OR(AF6="NCR",AF6="DQ"),"L",IF(OR(OFFSET($E6,0,(AH6-1)*9)="NCR",OFFSET($E6,0,(AH6-1)*9)="DQ"),"W",IF(AG6=OFFSET($F6,0,(AH6-1)*9),"D",IF(AG6&lt;OFFSET($F6,0,(AH6-1)*9),"L","W")))))</f>
        <v/>
      </c>
      <c r="AK6" s="52" t="str">
        <f aca="false">IF(AJ6="","",IF(AJ6="D",1,IF(AJ6="W",2,0)))</f>
        <v/>
      </c>
      <c r="AL6" s="50" t="str">
        <f aca="false">IF(AK6="","",SUM(AK$6:AK6))</f>
        <v/>
      </c>
      <c r="AM6" s="51"/>
      <c r="AN6" s="43" t="str">
        <f aca="true">IF(OR(Scores!$H$1&lt;$C6,AQ$29),"",OFFSET(Scores!$D$21,(AQ$3-1)*2,($C6-1)*2))</f>
        <v/>
      </c>
      <c r="AO6" s="44" t="str">
        <f aca="true">IF(OR(AQ$29,AN6=""),"",IF(AN6="N","NCR",IF(AN6="D","DQ",OFFSET(Scores!$E$21,(AQ$3-1)*2,($C6-1)*2))))</f>
        <v/>
      </c>
      <c r="AP6" s="45" t="str">
        <f aca="false">IF(AND(Scores!$H$1&gt;=$C6,AQ$29),0,IF(OR(AO6="",NOT(ISNUMBER(AT$3))),"",IF(OR(AO6="NCR",AO6="DQ"),-5000,100*(AT$3-AO6)/AT$3)))</f>
        <v/>
      </c>
      <c r="AQ6" s="46" t="n">
        <v>3</v>
      </c>
      <c r="AR6" s="47" t="str">
        <f aca="false">IF(OR(AQ$29,AO6=""),"",IF(OR(AO6="NCR",AO6="DQ"),200,AO6)+IF($C6=1,0,AR4))</f>
        <v/>
      </c>
      <c r="AS6" s="48" t="str">
        <f aca="true">IF(OR(AP6="",OFFSET($F6,0,(AQ6-1)*9)=""),"",IF(OR(AO6="NCR",AO6="DQ"),"L",IF(OR(OFFSET($E6,0,(AQ6-1)*9)="NCR",OFFSET($E6,0,(AQ6-1)*9)="DQ"),"W",IF(AP6=OFFSET($F6,0,(AQ6-1)*9),"D",IF(AP6&lt;OFFSET($F6,0,(AQ6-1)*9),"L","W")))))</f>
        <v/>
      </c>
      <c r="AT6" s="52" t="str">
        <f aca="false">IF(AS6="","",IF(AS6="D",1,IF(AS6="W",2,0)))</f>
        <v/>
      </c>
      <c r="AU6" s="50" t="str">
        <f aca="false">IF(AT6="","",SUM(AT$6:AT6))</f>
        <v/>
      </c>
      <c r="AV6" s="51"/>
      <c r="AW6" s="43" t="str">
        <f aca="true">IF(OR(Scores!$H$1&lt;$C6,AZ$29),"",OFFSET(Scores!$D$21,(AZ$3-1)*2,($C6-1)*2))</f>
        <v/>
      </c>
      <c r="AX6" s="44" t="str">
        <f aca="true">IF(OR(AZ$29,AW6=""),"",IF(AW6="N","NCR",IF(AW6="D","DQ",OFFSET(Scores!$E$21,(AZ$3-1)*2,($C6-1)*2))))</f>
        <v/>
      </c>
      <c r="AY6" s="45" t="str">
        <f aca="false">IF(AND(Scores!$H$1&gt;=$C6,AZ$29),0,IF(OR(AX6="",NOT(ISNUMBER(BC$3))),"",IF(OR(AX6="NCR",AX6="DQ"),-5000,100*(BC$3-AX6)/BC$3)))</f>
        <v/>
      </c>
      <c r="AZ6" s="46" t="n">
        <v>4</v>
      </c>
      <c r="BA6" s="47" t="str">
        <f aca="false">IF(OR(AZ$29,AX6=""),"",IF(OR(AX6="NCR",AX6="DQ"),200,AX6)+IF($C6=1,0,BA4))</f>
        <v/>
      </c>
      <c r="BB6" s="48" t="str">
        <f aca="true">IF(OR(AY6="",OFFSET($F6,0,(AZ6-1)*9)=""),"",IF(OR(AX6="NCR",AX6="DQ"),"L",IF(OR(OFFSET($E6,0,(AZ6-1)*9)="NCR",OFFSET($E6,0,(AZ6-1)*9)="DQ"),"W",IF(AY6=OFFSET($F6,0,(AZ6-1)*9),"D",IF(AY6&lt;OFFSET($F6,0,(AZ6-1)*9),"L","W")))))</f>
        <v/>
      </c>
      <c r="BC6" s="52" t="str">
        <f aca="false">IF(BB6="","",IF(BB6="D",1,IF(BB6="W",2,0)))</f>
        <v/>
      </c>
      <c r="BD6" s="50" t="str">
        <f aca="false">IF(BC6="","",SUM(BC$6:BC6))</f>
        <v/>
      </c>
    </row>
    <row r="7" customFormat="false" ht="12.95" hidden="false" customHeight="true" outlineLevel="0" collapsed="false">
      <c r="A7" s="8"/>
      <c r="B7" s="41"/>
      <c r="C7" s="42"/>
      <c r="D7" s="43" t="str">
        <f aca="true">IF(OR(Scores!$H$1&lt;$C6,G$29),"",OFFSET(Scores!$D$22,(G$3-1)*2,($C6-1)*2))</f>
        <v/>
      </c>
      <c r="E7" s="44"/>
      <c r="F7" s="44"/>
      <c r="G7" s="46"/>
      <c r="H7" s="47"/>
      <c r="I7" s="48" t="str">
        <f aca="false">IF(E7="","",IF(E7="NCR","L",IF(M7="","",IF(M7="NCR","W",IF(E7=M7,"D",IF(E7&lt;M7,"L","W"))))))</f>
        <v/>
      </c>
      <c r="J7" s="49"/>
      <c r="K7" s="50"/>
      <c r="L7" s="51"/>
      <c r="M7" s="43" t="str">
        <f aca="true">IF(OR(Scores!$H$1&lt;$C6,P$29),"",OFFSET(Scores!$D$22,(P$3-1)*2,($C6-1)*2))</f>
        <v/>
      </c>
      <c r="N7" s="44"/>
      <c r="O7" s="44"/>
      <c r="P7" s="46"/>
      <c r="Q7" s="47"/>
      <c r="R7" s="48" t="str">
        <f aca="false">IF(N7="","",IF(N7="NCR","L",IF(V7="","",IF(V7="NCR","W",IF(N7=V7,"D",IF(N7&lt;V7,"L","W"))))))</f>
        <v/>
      </c>
      <c r="S7" s="52"/>
      <c r="T7" s="50"/>
      <c r="U7" s="51"/>
      <c r="V7" s="43" t="str">
        <f aca="true">IF(OR(Scores!$H$1&lt;$C6,Y$29),"",OFFSET(Scores!$D$22,(Y$3-1)*2,($C6-1)*2))</f>
        <v/>
      </c>
      <c r="W7" s="44"/>
      <c r="X7" s="44"/>
      <c r="Y7" s="46"/>
      <c r="Z7" s="47"/>
      <c r="AA7" s="48" t="str">
        <f aca="false">IF(W7="","",IF(W7="NCR","L",IF(AE7="","",IF(AE7="NCR","W",IF(W7=AE7,"D",IF(W7&lt;AE7,"L","W"))))))</f>
        <v/>
      </c>
      <c r="AB7" s="52"/>
      <c r="AC7" s="50"/>
      <c r="AD7" s="53"/>
      <c r="AE7" s="43" t="str">
        <f aca="true">IF(OR(Scores!$H$1&lt;$C6,AH$29),"",OFFSET(Scores!$D$22,(AH$3-1)*2,($C6-1)*2))</f>
        <v/>
      </c>
      <c r="AF7" s="44"/>
      <c r="AG7" s="44"/>
      <c r="AH7" s="46"/>
      <c r="AI7" s="47"/>
      <c r="AJ7" s="48" t="str">
        <f aca="false">IF(AF7="","",IF(AF7="NCR","L",IF(AN7="","",IF(AN7="NCR","W",IF(AF7=AN7,"D",IF(AF7&lt;AN7,"L","W"))))))</f>
        <v/>
      </c>
      <c r="AK7" s="52"/>
      <c r="AL7" s="50"/>
      <c r="AM7" s="51"/>
      <c r="AN7" s="43" t="str">
        <f aca="true">IF(OR(Scores!$H$1&lt;$C6,AQ$29),"",OFFSET(Scores!$D$22,(AQ$3-1)*2,($C6-1)*2))</f>
        <v/>
      </c>
      <c r="AO7" s="44"/>
      <c r="AP7" s="44"/>
      <c r="AQ7" s="46"/>
      <c r="AR7" s="47"/>
      <c r="AS7" s="48" t="str">
        <f aca="false">IF(AO7="","",IF(AO7="NCR","L",IF(AW7="","",IF(AW7="NCR","W",IF(AO7=AW7,"D",IF(AO7&lt;AW7,"L","W"))))))</f>
        <v/>
      </c>
      <c r="AT7" s="52"/>
      <c r="AU7" s="50"/>
      <c r="AV7" s="51"/>
      <c r="AW7" s="43" t="str">
        <f aca="true">IF(OR(Scores!$H$1&lt;$C6,AZ$29),"",OFFSET(Scores!$D$22,(AZ$3-1)*2,($C6-1)*2))</f>
        <v/>
      </c>
      <c r="AX7" s="44"/>
      <c r="AY7" s="44"/>
      <c r="AZ7" s="46"/>
      <c r="BA7" s="47"/>
      <c r="BB7" s="48" t="str">
        <f aca="false">IF(AX7="","",IF(AX7="NCR","L",IF(BF7="","",IF(BF7="NCR","W",IF(AX7=BF7,"D",IF(AX7&lt;BF7,"L","W"))))))</f>
        <v/>
      </c>
      <c r="BC7" s="52"/>
      <c r="BD7" s="50"/>
    </row>
    <row r="8" customFormat="false" ht="12.95" hidden="false" customHeight="true" outlineLevel="0" collapsed="false">
      <c r="A8" s="8"/>
      <c r="B8" s="41" t="n">
        <f aca="false">Scores!F17</f>
        <v>45600</v>
      </c>
      <c r="C8" s="42" t="n">
        <v>2</v>
      </c>
      <c r="D8" s="43" t="str">
        <f aca="true">IF(OR(Scores!$H$1&lt;$C8,G$29),"",OFFSET(Scores!$D$21,(G$3-1)*2,($C8-1)*2))</f>
        <v/>
      </c>
      <c r="E8" s="44" t="str">
        <f aca="true">IF(OR(G$29,D8=""),"",IF(D8="N","NCR",IF(D8="D","DQ",OFFSET(Scores!$E$21,(G$3-1)*2,($C8-1)*2))))</f>
        <v/>
      </c>
      <c r="F8" s="45" t="str">
        <f aca="false">IF(AND(Scores!$H$1&gt;=$C8,G$29),0,IF(OR(E8="",NOT(ISNUMBER(J$3))),"",IF(OR(E8="NCR",E8="DQ"),-5000,100*(J$3-E8)/J$3)))</f>
        <v/>
      </c>
      <c r="G8" s="46" t="n">
        <v>3</v>
      </c>
      <c r="H8" s="47" t="str">
        <f aca="false">IF(OR(G$29,E8=""),"",IF(OR(E8="NCR",E8="DQ"),200,E8)+IF($C8=1,0,H6))</f>
        <v/>
      </c>
      <c r="I8" s="48" t="str">
        <f aca="true">IF(OR(F8="",OFFSET($F8,0,(G8-1)*9)=""),"",IF(OR(E8="NCR",E8="DQ"),"L",IF(OR(OFFSET($E8,0,(G8-1)*9)="NCR",OFFSET($E8,0,(G8-1)*9)="DQ"),"W",IF(F8=OFFSET($F8,0,(G8-1)*9),"D",IF(F8&lt;OFFSET($F8,0,(G8-1)*9),"L","W")))))</f>
        <v/>
      </c>
      <c r="J8" s="49" t="str">
        <f aca="false">IF(I8="","",IF(I8="D",1,IF(I8="W",2,0)))</f>
        <v/>
      </c>
      <c r="K8" s="50" t="str">
        <f aca="false">IF(J8="","",SUM(J$6:J8))</f>
        <v/>
      </c>
      <c r="L8" s="51"/>
      <c r="M8" s="43" t="str">
        <f aca="true">IF(OR(Scores!$H$1&lt;$C8,P$29),"",OFFSET(Scores!$D$21,(P$3-1)*2,($C8-1)*2))</f>
        <v/>
      </c>
      <c r="N8" s="44" t="str">
        <f aca="true">IF(OR(P$29,M8=""),"",IF(M8="N","NCR",IF(M8="D","DQ",OFFSET(Scores!$E$21,(P$3-1)*2,($C8-1)*2))))</f>
        <v/>
      </c>
      <c r="O8" s="45" t="str">
        <f aca="false">IF(AND(Scores!$H$1&gt;=$C8,P$29),0,IF(OR(N8="",NOT(ISNUMBER(S$3))),"",IF(OR(N8="NCR",N8="DQ"),-5000,100*(S$3-N8)/S$3)))</f>
        <v/>
      </c>
      <c r="P8" s="46" t="n">
        <v>4</v>
      </c>
      <c r="Q8" s="47" t="str">
        <f aca="false">IF(OR(P$29,N8=""),"",IF(OR(N8="NCR",N8="DQ"),200,N8)+IF($C8=1,0,Q6))</f>
        <v/>
      </c>
      <c r="R8" s="48" t="str">
        <f aca="true">IF(OR(O8="",OFFSET($F8,0,(P8-1)*9)=""),"",IF(OR(N8="NCR",N8="DQ"),"L",IF(OR(OFFSET($E8,0,(P8-1)*9)="NCR",OFFSET($E8,0,(P8-1)*9)="DQ"),"W",IF(O8=OFFSET($F8,0,(P8-1)*9),"D",IF(O8&lt;OFFSET($F8,0,(P8-1)*9),"L","W")))))</f>
        <v/>
      </c>
      <c r="S8" s="52" t="str">
        <f aca="false">IF(R8="","",IF(R8="D",1,IF(R8="W",2,0)))</f>
        <v/>
      </c>
      <c r="T8" s="54" t="str">
        <f aca="false">IF(S8="","",SUM(S$6:S8))</f>
        <v/>
      </c>
      <c r="U8" s="51"/>
      <c r="V8" s="43" t="str">
        <f aca="true">IF(OR(Scores!$H$1&lt;$C8,Y$29),"",OFFSET(Scores!$D$21,(Y$3-1)*2,($C8-1)*2))</f>
        <v/>
      </c>
      <c r="W8" s="44" t="str">
        <f aca="true">IF(OR(Y$29,V8=""),"",IF(V8="N","NCR",IF(V8="D","DQ",OFFSET(Scores!$E$21,(Y$3-1)*2,($C8-1)*2))))</f>
        <v/>
      </c>
      <c r="X8" s="45" t="str">
        <f aca="false">IF(AND(Scores!$H$1&gt;=$C8,Y$29),0,IF(OR(W8="",NOT(ISNUMBER(AB$3))),"",IF(OR(W8="NCR",W8="DQ"),-5000,100*(AB$3-W8)/AB$3)))</f>
        <v/>
      </c>
      <c r="Y8" s="46" t="n">
        <v>1</v>
      </c>
      <c r="Z8" s="47" t="str">
        <f aca="false">IF(OR(Y$29,W8=""),"",IF(OR(W8="NCR",W8="DQ"),200,W8)+IF($C8=1,0,Z6))</f>
        <v/>
      </c>
      <c r="AA8" s="48" t="str">
        <f aca="true">IF(OR(X8="",OFFSET($F8,0,(Y8-1)*9)=""),"",IF(OR(W8="NCR",W8="DQ"),"L",IF(OR(OFFSET($E8,0,(Y8-1)*9)="NCR",OFFSET($E8,0,(Y8-1)*9)="DQ"),"W",IF(X8=OFFSET($F8,0,(Y8-1)*9),"D",IF(X8&lt;OFFSET($F8,0,(Y8-1)*9),"L","W")))))</f>
        <v/>
      </c>
      <c r="AB8" s="52" t="str">
        <f aca="false">IF(AA8="","",IF(AA8="D",1,IF(AA8="W",2,0)))</f>
        <v/>
      </c>
      <c r="AC8" s="54" t="str">
        <f aca="false">IF(AB8="","",SUM(AB$6:AB8))</f>
        <v/>
      </c>
      <c r="AD8" s="53"/>
      <c r="AE8" s="43" t="str">
        <f aca="true">IF(OR(Scores!$H$1&lt;$C8,AH$29),"",OFFSET(Scores!$D$21,(AH$3-1)*2,($C8-1)*2))</f>
        <v/>
      </c>
      <c r="AF8" s="44" t="str">
        <f aca="true">IF(OR(AH$29,AE8=""),"",IF(AE8="N","NCR",IF(AE8="D","DQ",OFFSET(Scores!$E$21,(AH$3-1)*2,($C8-1)*2))))</f>
        <v/>
      </c>
      <c r="AG8" s="45" t="str">
        <f aca="false">IF(AND(Scores!$H$1&gt;=$C8,AH$29),0,IF(OR(AF8="",NOT(ISNUMBER(AK$3))),"",IF(OR(AF8="NCR",AF8="DQ"),-5000,100*(AK$3-AF8)/AK$3)))</f>
        <v/>
      </c>
      <c r="AH8" s="46" t="n">
        <v>2</v>
      </c>
      <c r="AI8" s="47" t="str">
        <f aca="false">IF(OR(AH$29,AF8=""),"",IF(OR(AF8="NCR",AF8="DQ"),200,AF8)+IF($C8=1,0,AI6))</f>
        <v/>
      </c>
      <c r="AJ8" s="48" t="str">
        <f aca="true">IF(OR(AG8="",OFFSET($F8,0,(AH8-1)*9)=""),"",IF(OR(AF8="NCR",AF8="DQ"),"L",IF(OR(OFFSET($E8,0,(AH8-1)*9)="NCR",OFFSET($E8,0,(AH8-1)*9)="DQ"),"W",IF(AG8=OFFSET($F8,0,(AH8-1)*9),"D",IF(AG8&lt;OFFSET($F8,0,(AH8-1)*9),"L","W")))))</f>
        <v/>
      </c>
      <c r="AK8" s="52" t="str">
        <f aca="false">IF(AJ8="","",IF(AJ8="D",1,IF(AJ8="W",2,0)))</f>
        <v/>
      </c>
      <c r="AL8" s="55" t="str">
        <f aca="false">IF(AK8="","",SUM(AK$6:AK8))</f>
        <v/>
      </c>
      <c r="AM8" s="51"/>
      <c r="AN8" s="43" t="str">
        <f aca="true">IF(OR(Scores!$H$1&lt;$C8,AQ$29),"",OFFSET(Scores!$D$21,(AQ$3-1)*2,($C8-1)*2))</f>
        <v/>
      </c>
      <c r="AO8" s="44" t="str">
        <f aca="true">IF(OR(AQ$29,AN8=""),"",IF(AN8="N","NCR",IF(AN8="D","DQ",OFFSET(Scores!$E$21,(AQ$3-1)*2,($C8-1)*2))))</f>
        <v/>
      </c>
      <c r="AP8" s="45" t="str">
        <f aca="false">IF(AND(Scores!$H$1&gt;=$C8,AQ$29),0,IF(OR(AO8="",NOT(ISNUMBER(AT$3))),"",IF(OR(AO8="NCR",AO8="DQ"),-5000,100*(AT$3-AO8)/AT$3)))</f>
        <v/>
      </c>
      <c r="AQ8" s="46" t="n">
        <v>6</v>
      </c>
      <c r="AR8" s="47" t="str">
        <f aca="false">IF(OR(AQ$29,AO8=""),"",IF(OR(AO8="NCR",AO8="DQ"),200,AO8)+IF($C8=1,0,AR6))</f>
        <v/>
      </c>
      <c r="AS8" s="48" t="str">
        <f aca="true">IF(OR(AP8="",OFFSET($F8,0,(AQ8-1)*9)=""),"",IF(OR(AO8="NCR",AO8="DQ"),"L",IF(OR(OFFSET($E8,0,(AQ8-1)*9)="NCR",OFFSET($E8,0,(AQ8-1)*9)="DQ"),"W",IF(AP8=OFFSET($F8,0,(AQ8-1)*9),"D",IF(AP8&lt;OFFSET($F8,0,(AQ8-1)*9),"L","W")))))</f>
        <v/>
      </c>
      <c r="AT8" s="52" t="str">
        <f aca="false">IF(AS8="","",IF(AS8="D",1,IF(AS8="W",2,0)))</f>
        <v/>
      </c>
      <c r="AU8" s="54" t="str">
        <f aca="false">IF(AT8="","",SUM(AT$6:AT8))</f>
        <v/>
      </c>
      <c r="AV8" s="51"/>
      <c r="AW8" s="43" t="str">
        <f aca="true">IF(OR(Scores!$H$1&lt;$C8,AZ$29),"",OFFSET(Scores!$D$21,(AZ$3-1)*2,($C8-1)*2))</f>
        <v/>
      </c>
      <c r="AX8" s="44" t="str">
        <f aca="true">IF(OR(AZ$29,AW8=""),"",IF(AW8="N","NCR",IF(AW8="D","DQ",OFFSET(Scores!$E$21,(AZ$3-1)*2,($C8-1)*2))))</f>
        <v/>
      </c>
      <c r="AY8" s="45" t="str">
        <f aca="false">IF(AND(Scores!$H$1&gt;=$C8,AZ$29),0,IF(OR(AX8="",NOT(ISNUMBER(BC$3))),"",IF(OR(AX8="NCR",AX8="DQ"),-5000,100*(BC$3-AX8)/BC$3)))</f>
        <v/>
      </c>
      <c r="AZ8" s="46" t="n">
        <v>5</v>
      </c>
      <c r="BA8" s="47" t="str">
        <f aca="false">IF(OR(AZ$29,AX8=""),"",IF(OR(AX8="NCR",AX8="DQ"),200,AX8)+IF($C8=1,0,BA6))</f>
        <v/>
      </c>
      <c r="BB8" s="48" t="str">
        <f aca="true">IF(OR(AY8="",OFFSET($F8,0,(AZ8-1)*9)=""),"",IF(OR(AX8="NCR",AX8="DQ"),"L",IF(OR(OFFSET($E8,0,(AZ8-1)*9)="NCR",OFFSET($E8,0,(AZ8-1)*9)="DQ"),"W",IF(AY8=OFFSET($F8,0,(AZ8-1)*9),"D",IF(AY8&lt;OFFSET($F8,0,(AZ8-1)*9),"L","W")))))</f>
        <v/>
      </c>
      <c r="BC8" s="52" t="str">
        <f aca="false">IF(BB8="","",IF(BB8="D",1,IF(BB8="W",2,0)))</f>
        <v/>
      </c>
      <c r="BD8" s="54" t="str">
        <f aca="false">IF(BC8="","",SUM(BC$6:BC8))</f>
        <v/>
      </c>
      <c r="BH8" s="56"/>
    </row>
    <row r="9" customFormat="false" ht="12.95" hidden="false" customHeight="true" outlineLevel="0" collapsed="false">
      <c r="A9" s="8"/>
      <c r="B9" s="41"/>
      <c r="C9" s="42"/>
      <c r="D9" s="43" t="str">
        <f aca="true">IF(OR(Scores!$H$1&lt;$C8,G$29),"",OFFSET(Scores!$D$22,(G$3-1)*2,($C8-1)*2))</f>
        <v/>
      </c>
      <c r="E9" s="44"/>
      <c r="F9" s="44"/>
      <c r="G9" s="46"/>
      <c r="H9" s="47"/>
      <c r="I9" s="48" t="str">
        <f aca="false">IF(E9="","",IF(E9="NCR","L",IF(M9="","",IF(M9="NCR","W",IF(E9=M9,"D",IF(E9&lt;M9,"L","W"))))))</f>
        <v/>
      </c>
      <c r="J9" s="49"/>
      <c r="K9" s="50"/>
      <c r="L9" s="51"/>
      <c r="M9" s="43" t="str">
        <f aca="true">IF(OR(Scores!$H$1&lt;$C8,P$29),"",OFFSET(Scores!$D$22,(P$3-1)*2,($C8-1)*2))</f>
        <v/>
      </c>
      <c r="N9" s="44"/>
      <c r="O9" s="44"/>
      <c r="P9" s="46"/>
      <c r="Q9" s="47"/>
      <c r="R9" s="48" t="str">
        <f aca="false">IF(N9="","",IF(N9="NCR","L",IF(V9="","",IF(V9="NCR","W",IF(N9=V9,"D",IF(N9&lt;V9,"L","W"))))))</f>
        <v/>
      </c>
      <c r="S9" s="52"/>
      <c r="T9" s="54"/>
      <c r="U9" s="51"/>
      <c r="V9" s="43" t="str">
        <f aca="true">IF(OR(Scores!$H$1&lt;$C8,Y$29),"",OFFSET(Scores!$D$22,(Y$3-1)*2,($C8-1)*2))</f>
        <v/>
      </c>
      <c r="W9" s="44"/>
      <c r="X9" s="44"/>
      <c r="Y9" s="46"/>
      <c r="Z9" s="47"/>
      <c r="AA9" s="48" t="str">
        <f aca="false">IF(W9="","",IF(W9="NCR","L",IF(AE9="","",IF(AE9="NCR","W",IF(W9=AE9,"D",IF(W9&lt;AE9,"L","W"))))))</f>
        <v/>
      </c>
      <c r="AB9" s="52"/>
      <c r="AC9" s="54"/>
      <c r="AD9" s="53"/>
      <c r="AE9" s="43" t="str">
        <f aca="true">IF(OR(Scores!$H$1&lt;$C8,AH$29),"",OFFSET(Scores!$D$22,(AH$3-1)*2,($C8-1)*2))</f>
        <v/>
      </c>
      <c r="AF9" s="44"/>
      <c r="AG9" s="44"/>
      <c r="AH9" s="46"/>
      <c r="AI9" s="47"/>
      <c r="AJ9" s="48" t="str">
        <f aca="false">IF(AF9="","",IF(AF9="NCR","L",IF(AN9="","",IF(AN9="NCR","W",IF(AF9=AN9,"D",IF(AF9&lt;AN9,"L","W"))))))</f>
        <v/>
      </c>
      <c r="AK9" s="52"/>
      <c r="AL9" s="55"/>
      <c r="AM9" s="51"/>
      <c r="AN9" s="43" t="str">
        <f aca="true">IF(OR(Scores!$H$1&lt;$C8,AQ$29),"",OFFSET(Scores!$D$22,(AQ$3-1)*2,($C8-1)*2))</f>
        <v/>
      </c>
      <c r="AO9" s="44"/>
      <c r="AP9" s="44"/>
      <c r="AQ9" s="46"/>
      <c r="AR9" s="47"/>
      <c r="AS9" s="48" t="str">
        <f aca="false">IF(AO9="","",IF(AO9="NCR","L",IF(AW9="","",IF(AW9="NCR","W",IF(AO9=AW9,"D",IF(AO9&lt;AW9,"L","W"))))))</f>
        <v/>
      </c>
      <c r="AT9" s="52"/>
      <c r="AU9" s="54"/>
      <c r="AV9" s="51"/>
      <c r="AW9" s="43" t="str">
        <f aca="true">IF(OR(Scores!$H$1&lt;$C8,AZ$29),"",OFFSET(Scores!$D$22,(AZ$3-1)*2,($C8-1)*2))</f>
        <v/>
      </c>
      <c r="AX9" s="44"/>
      <c r="AY9" s="44"/>
      <c r="AZ9" s="46"/>
      <c r="BA9" s="47"/>
      <c r="BB9" s="48" t="str">
        <f aca="false">IF(AX9="","",IF(AX9="NCR","L",IF(BF9="","",IF(BF9="NCR","W",IF(AX9=BF9,"D",IF(AX9&lt;BF9,"L","W"))))))</f>
        <v/>
      </c>
      <c r="BC9" s="52"/>
      <c r="BD9" s="54"/>
      <c r="BH9" s="56"/>
    </row>
    <row r="10" customFormat="false" ht="12.95" hidden="false" customHeight="true" outlineLevel="0" collapsed="false">
      <c r="A10" s="8"/>
      <c r="B10" s="41" t="n">
        <f aca="false">Scores!H17</f>
        <v>45614</v>
      </c>
      <c r="C10" s="42" t="n">
        <v>3</v>
      </c>
      <c r="D10" s="43" t="str">
        <f aca="true">IF(OR(Scores!$H$1&lt;$C10,G$29),"",OFFSET(Scores!$D$21,(G$3-1)*2,($C10-1)*2))</f>
        <v/>
      </c>
      <c r="E10" s="44" t="str">
        <f aca="true">IF(OR(G$29,D10=""),"",IF(D10="N","NCR",IF(D10="D","DQ",OFFSET(Scores!$E$21,(G$3-1)*2,($C10-1)*2))))</f>
        <v/>
      </c>
      <c r="F10" s="45" t="str">
        <f aca="false">IF(AND(Scores!$H$1&gt;=$C10,G$29),0,IF(OR(E10="",NOT(ISNUMBER(J$3))),"",IF(OR(E10="NCR",E10="DQ"),-5000,100*(J$3-E10)/J$3)))</f>
        <v/>
      </c>
      <c r="G10" s="46" t="n">
        <v>4</v>
      </c>
      <c r="H10" s="47" t="str">
        <f aca="false">IF(OR(G$29,E10=""),"",IF(OR(E10="NCR",E10="DQ"),200,E10)+IF($C10=1,0,H8))</f>
        <v/>
      </c>
      <c r="I10" s="48" t="str">
        <f aca="true">IF(OR(F10="",OFFSET($F10,0,(G10-1)*9)=""),"",IF(OR(E10="NCR",E10="DQ"),"L",IF(OR(OFFSET($E10,0,(G10-1)*9)="NCR",OFFSET($E10,0,(G10-1)*9)="DQ"),"W",IF(F10=OFFSET($F10,0,(G10-1)*9),"D",IF(F10&lt;OFFSET($F10,0,(G10-1)*9),"L","W")))))</f>
        <v/>
      </c>
      <c r="J10" s="49" t="str">
        <f aca="false">IF(I10="","",IF(I10="D",1,IF(I10="W",2,0)))</f>
        <v/>
      </c>
      <c r="K10" s="50" t="str">
        <f aca="false">IF(J10="","",SUM(J$6:J10))</f>
        <v/>
      </c>
      <c r="L10" s="51"/>
      <c r="M10" s="43" t="str">
        <f aca="true">IF(OR(Scores!$H$1&lt;$C10,P$29),"",OFFSET(Scores!$D$21,(P$3-1)*2,($C10-1)*2))</f>
        <v/>
      </c>
      <c r="N10" s="44" t="str">
        <f aca="true">IF(OR(P$29,M10=""),"",IF(M10="N","NCR",IF(M10="D","DQ",OFFSET(Scores!$E$21,(P$3-1)*2,($C10-1)*2))))</f>
        <v/>
      </c>
      <c r="O10" s="45" t="str">
        <f aca="false">IF(AND(Scores!$H$1&gt;=$C10,P$29),0,IF(OR(N10="",NOT(ISNUMBER(S$3))),"",IF(OR(N10="NCR",N10="DQ"),-5000,100*(S$3-N10)/S$3)))</f>
        <v/>
      </c>
      <c r="P10" s="46" t="n">
        <v>5</v>
      </c>
      <c r="Q10" s="47" t="str">
        <f aca="false">IF(OR(P$29,N10=""),"",IF(OR(N10="NCR",N10="DQ"),200,N10)+IF($C10=1,0,Q8))</f>
        <v/>
      </c>
      <c r="R10" s="48" t="str">
        <f aca="true">IF(OR(O10="",OFFSET($F10,0,(P10-1)*9)=""),"",IF(OR(N10="NCR",N10="DQ"),"L",IF(OR(OFFSET($E10,0,(P10-1)*9)="NCR",OFFSET($E10,0,(P10-1)*9)="DQ"),"W",IF(O10=OFFSET($F10,0,(P10-1)*9),"D",IF(O10&lt;OFFSET($F10,0,(P10-1)*9),"L","W")))))</f>
        <v/>
      </c>
      <c r="S10" s="52" t="str">
        <f aca="false">IF(R10="","",IF(R10="D",1,IF(R10="W",2,0)))</f>
        <v/>
      </c>
      <c r="T10" s="54" t="str">
        <f aca="false">IF(S10="","",SUM(S$6:S10))</f>
        <v/>
      </c>
      <c r="U10" s="51"/>
      <c r="V10" s="43" t="str">
        <f aca="true">IF(OR(Scores!$H$1&lt;$C10,Y$29),"",OFFSET(Scores!$D$21,(Y$3-1)*2,($C10-1)*2))</f>
        <v/>
      </c>
      <c r="W10" s="44" t="str">
        <f aca="true">IF(OR(Y$29,V10=""),"",IF(V10="N","NCR",IF(V10="D","DQ",OFFSET(Scores!$E$21,(Y$3-1)*2,($C10-1)*2))))</f>
        <v/>
      </c>
      <c r="X10" s="45" t="str">
        <f aca="false">IF(AND(Scores!$H$1&gt;=$C10,Y$29),0,IF(OR(W10="",NOT(ISNUMBER(AB$3))),"",IF(OR(W10="NCR",W10="DQ"),-5000,100*(AB$3-W10)/AB$3)))</f>
        <v/>
      </c>
      <c r="Y10" s="46" t="n">
        <v>6</v>
      </c>
      <c r="Z10" s="47" t="str">
        <f aca="false">IF(OR(Y$29,W10=""),"",IF(OR(W10="NCR",W10="DQ"),200,W10)+IF($C10=1,0,Z8))</f>
        <v/>
      </c>
      <c r="AA10" s="48" t="str">
        <f aca="true">IF(OR(X10="",OFFSET($F10,0,(Y10-1)*9)=""),"",IF(OR(W10="NCR",W10="DQ"),"L",IF(OR(OFFSET($E10,0,(Y10-1)*9)="NCR",OFFSET($E10,0,(Y10-1)*9)="DQ"),"W",IF(X10=OFFSET($F10,0,(Y10-1)*9),"D",IF(X10&lt;OFFSET($F10,0,(Y10-1)*9),"L","W")))))</f>
        <v/>
      </c>
      <c r="AB10" s="52" t="str">
        <f aca="false">IF(AA10="","",IF(AA10="D",1,IF(AA10="W",2,0)))</f>
        <v/>
      </c>
      <c r="AC10" s="54" t="str">
        <f aca="false">IF(AB10="","",SUM(AB$6:AB10))</f>
        <v/>
      </c>
      <c r="AD10" s="53"/>
      <c r="AE10" s="43" t="str">
        <f aca="true">IF(OR(Scores!$H$1&lt;$C10,AH$29),"",OFFSET(Scores!$D$21,(AH$3-1)*2,($C10-1)*2))</f>
        <v/>
      </c>
      <c r="AF10" s="44" t="str">
        <f aca="true">IF(OR(AH$29,AE10=""),"",IF(AE10="N","NCR",IF(AE10="D","DQ",OFFSET(Scores!$E$21,(AH$3-1)*2,($C10-1)*2))))</f>
        <v/>
      </c>
      <c r="AG10" s="45" t="str">
        <f aca="false">IF(AND(Scores!$H$1&gt;=$C10,AH$29),0,IF(OR(AF10="",NOT(ISNUMBER(AK$3))),"",IF(OR(AF10="NCR",AF10="DQ"),-5000,100*(AK$3-AF10)/AK$3)))</f>
        <v/>
      </c>
      <c r="AH10" s="46" t="n">
        <v>1</v>
      </c>
      <c r="AI10" s="47" t="str">
        <f aca="false">IF(OR(AH$29,AF10=""),"",IF(OR(AF10="NCR",AF10="DQ"),200,AF10)+IF($C10=1,0,AI8))</f>
        <v/>
      </c>
      <c r="AJ10" s="48" t="str">
        <f aca="true">IF(OR(AG10="",OFFSET($F10,0,(AH10-1)*9)=""),"",IF(OR(AF10="NCR",AF10="DQ"),"L",IF(OR(OFFSET($E10,0,(AH10-1)*9)="NCR",OFFSET($E10,0,(AH10-1)*9)="DQ"),"W",IF(AG10=OFFSET($F10,0,(AH10-1)*9),"D",IF(AG10&lt;OFFSET($F10,0,(AH10-1)*9),"L","W")))))</f>
        <v/>
      </c>
      <c r="AK10" s="52" t="str">
        <f aca="false">IF(AJ10="","",IF(AJ10="D",1,IF(AJ10="W",2,0)))</f>
        <v/>
      </c>
      <c r="AL10" s="55" t="str">
        <f aca="false">IF(AK10="","",SUM(AK$6:AK10))</f>
        <v/>
      </c>
      <c r="AM10" s="51"/>
      <c r="AN10" s="43" t="str">
        <f aca="true">IF(OR(Scores!$H$1&lt;$C10,AQ$29),"",OFFSET(Scores!$D$21,(AQ$3-1)*2,($C10-1)*2))</f>
        <v/>
      </c>
      <c r="AO10" s="44" t="str">
        <f aca="true">IF(OR(AQ$29,AN10=""),"",IF(AN10="N","NCR",IF(AN10="D","DQ",OFFSET(Scores!$E$21,(AQ$3-1)*2,($C10-1)*2))))</f>
        <v/>
      </c>
      <c r="AP10" s="45" t="str">
        <f aca="false">IF(AND(Scores!$H$1&gt;=$C10,AQ$29),0,IF(OR(AO10="",NOT(ISNUMBER(AT$3))),"",IF(OR(AO10="NCR",AO10="DQ"),-5000,100*(AT$3-AO10)/AT$3)))</f>
        <v/>
      </c>
      <c r="AQ10" s="46" t="n">
        <v>2</v>
      </c>
      <c r="AR10" s="47" t="str">
        <f aca="false">IF(OR(AQ$29,AO10=""),"",IF(OR(AO10="NCR",AO10="DQ"),200,AO10)+IF($C10=1,0,AR8))</f>
        <v/>
      </c>
      <c r="AS10" s="48" t="str">
        <f aca="true">IF(OR(AP10="",OFFSET($F10,0,(AQ10-1)*9)=""),"",IF(OR(AO10="NCR",AO10="DQ"),"L",IF(OR(OFFSET($E10,0,(AQ10-1)*9)="NCR",OFFSET($E10,0,(AQ10-1)*9)="DQ"),"W",IF(AP10=OFFSET($F10,0,(AQ10-1)*9),"D",IF(AP10&lt;OFFSET($F10,0,(AQ10-1)*9),"L","W")))))</f>
        <v/>
      </c>
      <c r="AT10" s="52" t="str">
        <f aca="false">IF(AS10="","",IF(AS10="D",1,IF(AS10="W",2,0)))</f>
        <v/>
      </c>
      <c r="AU10" s="54" t="str">
        <f aca="false">IF(AT10="","",SUM(AT$6:AT10))</f>
        <v/>
      </c>
      <c r="AV10" s="51"/>
      <c r="AW10" s="43" t="str">
        <f aca="true">IF(OR(Scores!$H$1&lt;$C10,AZ$29),"",OFFSET(Scores!$D$21,(AZ$3-1)*2,($C10-1)*2))</f>
        <v/>
      </c>
      <c r="AX10" s="44" t="str">
        <f aca="true">IF(OR(AZ$29,AW10=""),"",IF(AW10="N","NCR",IF(AW10="D","DQ",OFFSET(Scores!$E$21,(AZ$3-1)*2,($C10-1)*2))))</f>
        <v/>
      </c>
      <c r="AY10" s="45" t="str">
        <f aca="false">IF(AND(Scores!$H$1&gt;=$C10,AZ$29),0,IF(OR(AX10="",NOT(ISNUMBER(BC$3))),"",IF(OR(AX10="NCR",AX10="DQ"),-5000,100*(BC$3-AX10)/BC$3)))</f>
        <v/>
      </c>
      <c r="AZ10" s="46" t="n">
        <v>3</v>
      </c>
      <c r="BA10" s="47" t="str">
        <f aca="false">IF(OR(AZ$29,AX10=""),"",IF(OR(AX10="NCR",AX10="DQ"),200,AX10)+IF($C10=1,0,BA8))</f>
        <v/>
      </c>
      <c r="BB10" s="48" t="str">
        <f aca="true">IF(OR(AY10="",OFFSET($F10,0,(AZ10-1)*9)=""),"",IF(OR(AX10="NCR",AX10="DQ"),"L",IF(OR(OFFSET($E10,0,(AZ10-1)*9)="NCR",OFFSET($E10,0,(AZ10-1)*9)="DQ"),"W",IF(AY10=OFFSET($F10,0,(AZ10-1)*9),"D",IF(AY10&lt;OFFSET($F10,0,(AZ10-1)*9),"L","W")))))</f>
        <v/>
      </c>
      <c r="BC10" s="52" t="str">
        <f aca="false">IF(BB10="","",IF(BB10="D",1,IF(BB10="W",2,0)))</f>
        <v/>
      </c>
      <c r="BD10" s="54" t="str">
        <f aca="false">IF(BC10="","",SUM(BC$6:BC10))</f>
        <v/>
      </c>
      <c r="BH10" s="57"/>
    </row>
    <row r="11" customFormat="false" ht="12.95" hidden="false" customHeight="true" outlineLevel="0" collapsed="false">
      <c r="A11" s="8"/>
      <c r="B11" s="41"/>
      <c r="C11" s="42"/>
      <c r="D11" s="43" t="str">
        <f aca="true">IF(OR(Scores!$H$1&lt;$C10,G$29),"",OFFSET(Scores!$D$22,(G$3-1)*2,($C10-1)*2))</f>
        <v/>
      </c>
      <c r="E11" s="44"/>
      <c r="F11" s="44"/>
      <c r="G11" s="46"/>
      <c r="H11" s="47"/>
      <c r="I11" s="48" t="str">
        <f aca="false">IF(E11="","",IF(E11="NCR","L",IF(M11="","",IF(M11="NCR","W",IF(E11=M11,"D",IF(E11&lt;M11,"L","W"))))))</f>
        <v/>
      </c>
      <c r="J11" s="49"/>
      <c r="K11" s="50"/>
      <c r="L11" s="51"/>
      <c r="M11" s="43" t="str">
        <f aca="true">IF(OR(Scores!$H$1&lt;$C10,P$29),"",OFFSET(Scores!$D$22,(P$3-1)*2,($C10-1)*2))</f>
        <v/>
      </c>
      <c r="N11" s="44"/>
      <c r="O11" s="44"/>
      <c r="P11" s="46"/>
      <c r="Q11" s="47"/>
      <c r="R11" s="48" t="str">
        <f aca="false">IF(N11="","",IF(N11="NCR","L",IF(V11="","",IF(V11="NCR","W",IF(N11=V11,"D",IF(N11&lt;V11,"L","W"))))))</f>
        <v/>
      </c>
      <c r="S11" s="52"/>
      <c r="T11" s="54"/>
      <c r="U11" s="51"/>
      <c r="V11" s="43" t="str">
        <f aca="true">IF(OR(Scores!$H$1&lt;$C10,Y$29),"",OFFSET(Scores!$D$22,(Y$3-1)*2,($C10-1)*2))</f>
        <v/>
      </c>
      <c r="W11" s="44"/>
      <c r="X11" s="44"/>
      <c r="Y11" s="46"/>
      <c r="Z11" s="47"/>
      <c r="AA11" s="48" t="str">
        <f aca="false">IF(W11="","",IF(W11="NCR","L",IF(AE11="","",IF(AE11="NCR","W",IF(W11=AE11,"D",IF(W11&lt;AE11,"L","W"))))))</f>
        <v/>
      </c>
      <c r="AB11" s="52"/>
      <c r="AC11" s="54"/>
      <c r="AD11" s="53"/>
      <c r="AE11" s="43" t="str">
        <f aca="true">IF(OR(Scores!$H$1&lt;$C10,AH$29),"",OFFSET(Scores!$D$22,(AH$3-1)*2,($C10-1)*2))</f>
        <v/>
      </c>
      <c r="AF11" s="44"/>
      <c r="AG11" s="44"/>
      <c r="AH11" s="46"/>
      <c r="AI11" s="47"/>
      <c r="AJ11" s="48" t="str">
        <f aca="false">IF(AF11="","",IF(AF11="NCR","L",IF(AN11="","",IF(AN11="NCR","W",IF(AF11=AN11,"D",IF(AF11&lt;AN11,"L","W"))))))</f>
        <v/>
      </c>
      <c r="AK11" s="52"/>
      <c r="AL11" s="55"/>
      <c r="AM11" s="51"/>
      <c r="AN11" s="43" t="str">
        <f aca="true">IF(OR(Scores!$H$1&lt;$C10,AQ$29),"",OFFSET(Scores!$D$22,(AQ$3-1)*2,($C10-1)*2))</f>
        <v/>
      </c>
      <c r="AO11" s="44"/>
      <c r="AP11" s="44"/>
      <c r="AQ11" s="46"/>
      <c r="AR11" s="47"/>
      <c r="AS11" s="48" t="str">
        <f aca="false">IF(AO11="","",IF(AO11="NCR","L",IF(AW11="","",IF(AW11="NCR","W",IF(AO11=AW11,"D",IF(AO11&lt;AW11,"L","W"))))))</f>
        <v/>
      </c>
      <c r="AT11" s="52"/>
      <c r="AU11" s="54"/>
      <c r="AV11" s="51"/>
      <c r="AW11" s="43" t="str">
        <f aca="true">IF(OR(Scores!$H$1&lt;$C10,AZ$29),"",OFFSET(Scores!$D$22,(AZ$3-1)*2,($C10-1)*2))</f>
        <v/>
      </c>
      <c r="AX11" s="44"/>
      <c r="AY11" s="44"/>
      <c r="AZ11" s="46"/>
      <c r="BA11" s="47"/>
      <c r="BB11" s="48" t="str">
        <f aca="false">IF(AX11="","",IF(AX11="NCR","L",IF(BF11="","",IF(BF11="NCR","W",IF(AX11=BF11,"D",IF(AX11&lt;BF11,"L","W"))))))</f>
        <v/>
      </c>
      <c r="BC11" s="52"/>
      <c r="BD11" s="54"/>
      <c r="BH11" s="57"/>
    </row>
    <row r="12" customFormat="false" ht="12.95" hidden="false" customHeight="true" outlineLevel="0" collapsed="false">
      <c r="A12" s="8"/>
      <c r="B12" s="41" t="n">
        <f aca="false">Scores!J17</f>
        <v>45628</v>
      </c>
      <c r="C12" s="42" t="n">
        <v>4</v>
      </c>
      <c r="D12" s="43" t="str">
        <f aca="true">IF(OR(Scores!$H$1&lt;$C12,G$29),"",OFFSET(Scores!$D$21,(G$3-1)*2,($C12-1)*2))</f>
        <v/>
      </c>
      <c r="E12" s="44" t="str">
        <f aca="true">IF(OR(G$29,D12=""),"",IF(D12="N","NCR",IF(D12="D","DQ",OFFSET(Scores!$E$21,(G$3-1)*2,($C12-1)*2))))</f>
        <v/>
      </c>
      <c r="F12" s="45" t="str">
        <f aca="false">IF(AND(Scores!$H$1&gt;=$C12,G$29),0,IF(OR(E12="",NOT(ISNUMBER(J$3))),"",IF(OR(E12="NCR",E12="DQ"),-5000,100*(J$3-E12)/J$3)))</f>
        <v/>
      </c>
      <c r="G12" s="46" t="n">
        <v>5</v>
      </c>
      <c r="H12" s="47" t="str">
        <f aca="false">IF(OR(G$29,E12=""),"",IF(OR(E12="NCR",E12="DQ"),200,E12)+IF($C12=1,0,H10))</f>
        <v/>
      </c>
      <c r="I12" s="48" t="str">
        <f aca="true">IF(OR(F12="",OFFSET($F12,0,(G12-1)*9)=""),"",IF(OR(E12="NCR",E12="DQ"),"L",IF(OR(OFFSET($E12,0,(G12-1)*9)="NCR",OFFSET($E12,0,(G12-1)*9)="DQ"),"W",IF(F12=OFFSET($F12,0,(G12-1)*9),"D",IF(F12&lt;OFFSET($F12,0,(G12-1)*9),"L","W")))))</f>
        <v/>
      </c>
      <c r="J12" s="49" t="str">
        <f aca="false">IF(I12="","",IF(I12="D",1,IF(I12="W",2,0)))</f>
        <v/>
      </c>
      <c r="K12" s="50" t="str">
        <f aca="false">IF(J12="","",SUM(J$6:J12))</f>
        <v/>
      </c>
      <c r="L12" s="51"/>
      <c r="M12" s="43" t="str">
        <f aca="true">IF(OR(Scores!$H$1&lt;$C12,P$29),"",OFFSET(Scores!$D$21,(P$3-1)*2,($C12-1)*2))</f>
        <v/>
      </c>
      <c r="N12" s="44" t="str">
        <f aca="true">IF(OR(P$29,M12=""),"",IF(M12="N","NCR",IF(M12="D","DQ",OFFSET(Scores!$E$21,(P$3-1)*2,($C12-1)*2))))</f>
        <v/>
      </c>
      <c r="O12" s="45" t="str">
        <f aca="false">IF(AND(Scores!$H$1&gt;=$C12,P$29),0,IF(OR(N12="",NOT(ISNUMBER(S$3))),"",IF(OR(N12="NCR",N12="DQ"),-5000,100*(S$3-N12)/S$3)))</f>
        <v/>
      </c>
      <c r="P12" s="46" t="n">
        <v>6</v>
      </c>
      <c r="Q12" s="47" t="str">
        <f aca="false">IF(OR(P$29,N12=""),"",IF(OR(N12="NCR",N12="DQ"),200,N12)+IF($C12=1,0,Q10))</f>
        <v/>
      </c>
      <c r="R12" s="48" t="str">
        <f aca="true">IF(OR(O12="",OFFSET($F12,0,(P12-1)*9)=""),"",IF(OR(N12="NCR",N12="DQ"),"L",IF(OR(OFFSET($E12,0,(P12-1)*9)="NCR",OFFSET($E12,0,(P12-1)*9)="DQ"),"W",IF(O12=OFFSET($F12,0,(P12-1)*9),"D",IF(O12&lt;OFFSET($F12,0,(P12-1)*9),"L","W")))))</f>
        <v/>
      </c>
      <c r="S12" s="52" t="str">
        <f aca="false">IF(R12="","",IF(R12="D",1,IF(R12="W",2,0)))</f>
        <v/>
      </c>
      <c r="T12" s="54" t="str">
        <f aca="false">IF(S12="","",SUM(S$6:S12))</f>
        <v/>
      </c>
      <c r="U12" s="51"/>
      <c r="V12" s="43" t="str">
        <f aca="true">IF(OR(Scores!$H$1&lt;$C12,Y$29),"",OFFSET(Scores!$D$21,(Y$3-1)*2,($C12-1)*2))</f>
        <v/>
      </c>
      <c r="W12" s="44" t="str">
        <f aca="true">IF(OR(Y$29,V12=""),"",IF(V12="N","NCR",IF(V12="D","DQ",OFFSET(Scores!$E$21,(Y$3-1)*2,($C12-1)*2))))</f>
        <v/>
      </c>
      <c r="X12" s="45" t="str">
        <f aca="false">IF(AND(Scores!$H$1&gt;=$C12,Y$29),0,IF(OR(W12="",NOT(ISNUMBER(AB$3))),"",IF(OR(W12="NCR",W12="DQ"),-5000,100*(AB$3-W12)/AB$3)))</f>
        <v/>
      </c>
      <c r="Y12" s="46" t="n">
        <v>4</v>
      </c>
      <c r="Z12" s="47" t="str">
        <f aca="false">IF(OR(Y$29,W12=""),"",IF(OR(W12="NCR",W12="DQ"),200,W12)+IF($C12=1,0,Z10))</f>
        <v/>
      </c>
      <c r="AA12" s="48" t="str">
        <f aca="true">IF(OR(X12="",OFFSET($F12,0,(Y12-1)*9)=""),"",IF(OR(W12="NCR",W12="DQ"),"L",IF(OR(OFFSET($E12,0,(Y12-1)*9)="NCR",OFFSET($E12,0,(Y12-1)*9)="DQ"),"W",IF(X12=OFFSET($F12,0,(Y12-1)*9),"D",IF(X12&lt;OFFSET($F12,0,(Y12-1)*9),"L","W")))))</f>
        <v/>
      </c>
      <c r="AB12" s="52" t="str">
        <f aca="false">IF(AA12="","",IF(AA12="D",1,IF(AA12="W",2,0)))</f>
        <v/>
      </c>
      <c r="AC12" s="54" t="str">
        <f aca="false">IF(AB12="","",SUM(AB$6:AB12))</f>
        <v/>
      </c>
      <c r="AD12" s="53"/>
      <c r="AE12" s="43" t="str">
        <f aca="true">IF(OR(Scores!$H$1&lt;$C12,AH$29),"",OFFSET(Scores!$D$21,(AH$3-1)*2,($C12-1)*2))</f>
        <v/>
      </c>
      <c r="AF12" s="44" t="str">
        <f aca="true">IF(OR(AH$29,AE12=""),"",IF(AE12="N","NCR",IF(AE12="D","DQ",OFFSET(Scores!$E$21,(AH$3-1)*2,($C12-1)*2))))</f>
        <v/>
      </c>
      <c r="AG12" s="45" t="str">
        <f aca="false">IF(AND(Scores!$H$1&gt;=$C12,AH$29),0,IF(OR(AF12="",NOT(ISNUMBER(AK$3))),"",IF(OR(AF12="NCR",AF12="DQ"),-5000,100*(AK$3-AF12)/AK$3)))</f>
        <v/>
      </c>
      <c r="AH12" s="46" t="n">
        <v>3</v>
      </c>
      <c r="AI12" s="47" t="str">
        <f aca="false">IF(OR(AH$29,AF12=""),"",IF(OR(AF12="NCR",AF12="DQ"),200,AF12)+IF($C12=1,0,AI10))</f>
        <v/>
      </c>
      <c r="AJ12" s="48" t="str">
        <f aca="true">IF(OR(AG12="",OFFSET($F12,0,(AH12-1)*9)=""),"",IF(OR(AF12="NCR",AF12="DQ"),"L",IF(OR(OFFSET($E12,0,(AH12-1)*9)="NCR",OFFSET($E12,0,(AH12-1)*9)="DQ"),"W",IF(AG12=OFFSET($F12,0,(AH12-1)*9),"D",IF(AG12&lt;OFFSET($F12,0,(AH12-1)*9),"L","W")))))</f>
        <v/>
      </c>
      <c r="AK12" s="52" t="str">
        <f aca="false">IF(AJ12="","",IF(AJ12="D",1,IF(AJ12="W",2,0)))</f>
        <v/>
      </c>
      <c r="AL12" s="55" t="str">
        <f aca="false">IF(AK12="","",SUM(AK$6:AK12))</f>
        <v/>
      </c>
      <c r="AM12" s="51"/>
      <c r="AN12" s="43" t="str">
        <f aca="true">IF(OR(Scores!$H$1&lt;$C12,AQ$29),"",OFFSET(Scores!$D$21,(AQ$3-1)*2,($C12-1)*2))</f>
        <v/>
      </c>
      <c r="AO12" s="44" t="str">
        <f aca="true">IF(OR(AQ$29,AN12=""),"",IF(AN12="N","NCR",IF(AN12="D","DQ",OFFSET(Scores!$E$21,(AQ$3-1)*2,($C12-1)*2))))</f>
        <v/>
      </c>
      <c r="AP12" s="45" t="str">
        <f aca="false">IF(AND(Scores!$H$1&gt;=$C12,AQ$29),0,IF(OR(AO12="",NOT(ISNUMBER(AT$3))),"",IF(OR(AO12="NCR",AO12="DQ"),-5000,100*(AT$3-AO12)/AT$3)))</f>
        <v/>
      </c>
      <c r="AQ12" s="46" t="n">
        <v>1</v>
      </c>
      <c r="AR12" s="47" t="str">
        <f aca="false">IF(OR(AQ$29,AO12=""),"",IF(OR(AO12="NCR",AO12="DQ"),200,AO12)+IF($C12=1,0,AR10))</f>
        <v/>
      </c>
      <c r="AS12" s="48" t="str">
        <f aca="true">IF(OR(AP12="",OFFSET($F12,0,(AQ12-1)*9)=""),"",IF(OR(AO12="NCR",AO12="DQ"),"L",IF(OR(OFFSET($E12,0,(AQ12-1)*9)="NCR",OFFSET($E12,0,(AQ12-1)*9)="DQ"),"W",IF(AP12=OFFSET($F12,0,(AQ12-1)*9),"D",IF(AP12&lt;OFFSET($F12,0,(AQ12-1)*9),"L","W")))))</f>
        <v/>
      </c>
      <c r="AT12" s="52" t="str">
        <f aca="false">IF(AS12="","",IF(AS12="D",1,IF(AS12="W",2,0)))</f>
        <v/>
      </c>
      <c r="AU12" s="54" t="str">
        <f aca="false">IF(AT12="","",SUM(AT$6:AT12))</f>
        <v/>
      </c>
      <c r="AV12" s="51"/>
      <c r="AW12" s="43" t="str">
        <f aca="true">IF(OR(Scores!$H$1&lt;$C12,AZ$29),"",OFFSET(Scores!$D$21,(AZ$3-1)*2,($C12-1)*2))</f>
        <v/>
      </c>
      <c r="AX12" s="44" t="str">
        <f aca="true">IF(OR(AZ$29,AW12=""),"",IF(AW12="N","NCR",IF(AW12="D","DQ",OFFSET(Scores!$E$21,(AZ$3-1)*2,($C12-1)*2))))</f>
        <v/>
      </c>
      <c r="AY12" s="45" t="str">
        <f aca="false">IF(AND(Scores!$H$1&gt;=$C12,AZ$29),0,IF(OR(AX12="",NOT(ISNUMBER(BC$3))),"",IF(OR(AX12="NCR",AX12="DQ"),-5000,100*(BC$3-AX12)/BC$3)))</f>
        <v/>
      </c>
      <c r="AZ12" s="46" t="n">
        <v>2</v>
      </c>
      <c r="BA12" s="47" t="str">
        <f aca="false">IF(OR(AZ$29,AX12=""),"",IF(OR(AX12="NCR",AX12="DQ"),200,AX12)+IF($C12=1,0,BA10))</f>
        <v/>
      </c>
      <c r="BB12" s="48" t="str">
        <f aca="true">IF(OR(AY12="",OFFSET($F12,0,(AZ12-1)*9)=""),"",IF(OR(AX12="NCR",AX12="DQ"),"L",IF(OR(OFFSET($E12,0,(AZ12-1)*9)="NCR",OFFSET($E12,0,(AZ12-1)*9)="DQ"),"W",IF(AY12=OFFSET($F12,0,(AZ12-1)*9),"D",IF(AY12&lt;OFFSET($F12,0,(AZ12-1)*9),"L","W")))))</f>
        <v/>
      </c>
      <c r="BC12" s="52" t="str">
        <f aca="false">IF(BB12="","",IF(BB12="D",1,IF(BB12="W",2,0)))</f>
        <v/>
      </c>
      <c r="BD12" s="54" t="str">
        <f aca="false">IF(BC12="","",SUM(BC$6:BC12))</f>
        <v/>
      </c>
      <c r="BH12" s="57"/>
    </row>
    <row r="13" customFormat="false" ht="12.95" hidden="false" customHeight="true" outlineLevel="0" collapsed="false">
      <c r="A13" s="8"/>
      <c r="B13" s="41"/>
      <c r="C13" s="42"/>
      <c r="D13" s="43" t="str">
        <f aca="true">IF(OR(Scores!$H$1&lt;$C12,G$29),"",OFFSET(Scores!$D$22,(G$3-1)*2,($C12-1)*2))</f>
        <v/>
      </c>
      <c r="E13" s="44"/>
      <c r="F13" s="44"/>
      <c r="G13" s="46"/>
      <c r="H13" s="47"/>
      <c r="I13" s="48" t="str">
        <f aca="false">IF(E13="","",IF(E13="NCR","L",IF(M13="","",IF(M13="NCR","W",IF(E13=M13,"D",IF(E13&lt;M13,"L","W"))))))</f>
        <v/>
      </c>
      <c r="J13" s="49"/>
      <c r="K13" s="50"/>
      <c r="L13" s="51"/>
      <c r="M13" s="43" t="str">
        <f aca="true">IF(OR(Scores!$H$1&lt;$C12,P$29),"",OFFSET(Scores!$D$22,(P$3-1)*2,($C12-1)*2))</f>
        <v/>
      </c>
      <c r="N13" s="44"/>
      <c r="O13" s="44"/>
      <c r="P13" s="46"/>
      <c r="Q13" s="47"/>
      <c r="R13" s="48" t="str">
        <f aca="false">IF(N13="","",IF(N13="NCR","L",IF(V13="","",IF(V13="NCR","W",IF(N13=V13,"D",IF(N13&lt;V13,"L","W"))))))</f>
        <v/>
      </c>
      <c r="S13" s="52"/>
      <c r="T13" s="54"/>
      <c r="U13" s="51"/>
      <c r="V13" s="43" t="str">
        <f aca="true">IF(OR(Scores!$H$1&lt;$C12,Y$29),"",OFFSET(Scores!$D$22,(Y$3-1)*2,($C12-1)*2))</f>
        <v/>
      </c>
      <c r="W13" s="44"/>
      <c r="X13" s="44"/>
      <c r="Y13" s="46"/>
      <c r="Z13" s="47"/>
      <c r="AA13" s="48" t="str">
        <f aca="false">IF(W13="","",IF(W13="NCR","L",IF(AE13="","",IF(AE13="NCR","W",IF(W13=AE13,"D",IF(W13&lt;AE13,"L","W"))))))</f>
        <v/>
      </c>
      <c r="AB13" s="52"/>
      <c r="AC13" s="54"/>
      <c r="AD13" s="53"/>
      <c r="AE13" s="43" t="str">
        <f aca="true">IF(OR(Scores!$H$1&lt;$C12,AH$29),"",OFFSET(Scores!$D$22,(AH$3-1)*2,($C12-1)*2))</f>
        <v/>
      </c>
      <c r="AF13" s="44"/>
      <c r="AG13" s="44"/>
      <c r="AH13" s="46"/>
      <c r="AI13" s="47"/>
      <c r="AJ13" s="48" t="str">
        <f aca="false">IF(AF13="","",IF(AF13="NCR","L",IF(AN13="","",IF(AN13="NCR","W",IF(AF13=AN13,"D",IF(AF13&lt;AN13,"L","W"))))))</f>
        <v/>
      </c>
      <c r="AK13" s="52"/>
      <c r="AL13" s="55"/>
      <c r="AM13" s="51"/>
      <c r="AN13" s="43" t="str">
        <f aca="true">IF(OR(Scores!$H$1&lt;$C12,AQ$29),"",OFFSET(Scores!$D$22,(AQ$3-1)*2,($C12-1)*2))</f>
        <v/>
      </c>
      <c r="AO13" s="44"/>
      <c r="AP13" s="44"/>
      <c r="AQ13" s="46"/>
      <c r="AR13" s="47"/>
      <c r="AS13" s="48" t="str">
        <f aca="false">IF(AO13="","",IF(AO13="NCR","L",IF(AW13="","",IF(AW13="NCR","W",IF(AO13=AW13,"D",IF(AO13&lt;AW13,"L","W"))))))</f>
        <v/>
      </c>
      <c r="AT13" s="52"/>
      <c r="AU13" s="54"/>
      <c r="AV13" s="51"/>
      <c r="AW13" s="43" t="str">
        <f aca="true">IF(OR(Scores!$H$1&lt;$C12,AZ$29),"",OFFSET(Scores!$D$22,(AZ$3-1)*2,($C12-1)*2))</f>
        <v/>
      </c>
      <c r="AX13" s="44"/>
      <c r="AY13" s="44"/>
      <c r="AZ13" s="46"/>
      <c r="BA13" s="47"/>
      <c r="BB13" s="48" t="str">
        <f aca="false">IF(AX13="","",IF(AX13="NCR","L",IF(BF13="","",IF(BF13="NCR","W",IF(AX13=BF13,"D",IF(AX13&lt;BF13,"L","W"))))))</f>
        <v/>
      </c>
      <c r="BC13" s="52"/>
      <c r="BD13" s="54"/>
      <c r="BH13" s="57"/>
    </row>
    <row r="14" customFormat="false" ht="12.95" hidden="false" customHeight="true" outlineLevel="0" collapsed="false">
      <c r="A14" s="8"/>
      <c r="B14" s="41" t="n">
        <f aca="false">Scores!L17</f>
        <v>45642</v>
      </c>
      <c r="C14" s="42" t="n">
        <v>5</v>
      </c>
      <c r="D14" s="43" t="str">
        <f aca="true">IF(OR(Scores!$H$1&lt;$C14,G$29),"",OFFSET(Scores!$D$21,(G$3-1)*2,($C14-1)*2))</f>
        <v/>
      </c>
      <c r="E14" s="44" t="str">
        <f aca="true">IF(OR(G$29,D14=""),"",IF(D14="N","NCR",IF(D14="D","DQ",OFFSET(Scores!$E$21,(G$3-1)*2,($C14-1)*2))))</f>
        <v/>
      </c>
      <c r="F14" s="45" t="str">
        <f aca="false">IF(AND(Scores!$H$1&gt;=$C14,G$29),0,IF(OR(E14="",NOT(ISNUMBER(J$3))),"",IF(OR(E14="NCR",E14="DQ"),-5000,100*(J$3-E14)/J$3)))</f>
        <v/>
      </c>
      <c r="G14" s="46" t="n">
        <v>6</v>
      </c>
      <c r="H14" s="47" t="str">
        <f aca="false">IF(OR(G$29,E14=""),"",IF(OR(E14="NCR",E14="DQ"),200,E14)+IF($C14=1,0,H12))</f>
        <v/>
      </c>
      <c r="I14" s="48" t="str">
        <f aca="true">IF(OR(F14="",OFFSET($F14,0,(G14-1)*9)=""),"",IF(OR(E14="NCR",E14="DQ"),"L",IF(OR(OFFSET($E14,0,(G14-1)*9)="NCR",OFFSET($E14,0,(G14-1)*9)="DQ"),"W",IF(F14=OFFSET($F14,0,(G14-1)*9),"D",IF(F14&lt;OFFSET($F14,0,(G14-1)*9),"L","W")))))</f>
        <v/>
      </c>
      <c r="J14" s="49" t="str">
        <f aca="false">IF(I14="","",IF(I14="D",1,IF(I14="W",2,0)))</f>
        <v/>
      </c>
      <c r="K14" s="50" t="str">
        <f aca="false">IF(J14="","",SUM(J$6:J14))</f>
        <v/>
      </c>
      <c r="L14" s="51"/>
      <c r="M14" s="43" t="str">
        <f aca="true">IF(OR(Scores!$H$1&lt;$C14,P$29),"",OFFSET(Scores!$D$21,(P$3-1)*2,($C14-1)*2))</f>
        <v/>
      </c>
      <c r="N14" s="44" t="str">
        <f aca="true">IF(OR(P$29,M14=""),"",IF(M14="N","NCR",IF(M14="D","DQ",OFFSET(Scores!$E$21,(P$3-1)*2,($C14-1)*2))))</f>
        <v/>
      </c>
      <c r="O14" s="45" t="str">
        <f aca="false">IF(AND(Scores!$H$1&gt;=$C14,P$29),0,IF(OR(N14="",NOT(ISNUMBER(S$3))),"",IF(OR(N14="NCR",N14="DQ"),-5000,100*(S$3-N14)/S$3)))</f>
        <v/>
      </c>
      <c r="P14" s="46" t="n">
        <v>3</v>
      </c>
      <c r="Q14" s="47" t="str">
        <f aca="false">IF(OR(P$29,N14=""),"",IF(OR(N14="NCR",N14="DQ"),200,N14)+IF($C14=1,0,Q12))</f>
        <v/>
      </c>
      <c r="R14" s="48" t="str">
        <f aca="true">IF(OR(O14="",OFFSET($F14,0,(P14-1)*9)=""),"",IF(OR(N14="NCR",N14="DQ"),"L",IF(OR(OFFSET($E14,0,(P14-1)*9)="NCR",OFFSET($E14,0,(P14-1)*9)="DQ"),"W",IF(O14=OFFSET($F14,0,(P14-1)*9),"D",IF(O14&lt;OFFSET($F14,0,(P14-1)*9),"L","W")))))</f>
        <v/>
      </c>
      <c r="S14" s="52" t="str">
        <f aca="false">IF(R14="","",IF(R14="D",1,IF(R14="W",2,0)))</f>
        <v/>
      </c>
      <c r="T14" s="54" t="str">
        <f aca="false">IF(S14="","",SUM(S$6:S14))</f>
        <v/>
      </c>
      <c r="U14" s="51"/>
      <c r="V14" s="43" t="str">
        <f aca="true">IF(OR(Scores!$H$1&lt;$C14,Y$29),"",OFFSET(Scores!$D$21,(Y$3-1)*2,($C14-1)*2))</f>
        <v/>
      </c>
      <c r="W14" s="44" t="str">
        <f aca="true">IF(OR(Y$29,V14=""),"",IF(V14="N","NCR",IF(V14="D","DQ",OFFSET(Scores!$E$21,(Y$3-1)*2,($C14-1)*2))))</f>
        <v/>
      </c>
      <c r="X14" s="45" t="str">
        <f aca="false">IF(AND(Scores!$H$1&gt;=$C14,Y$29),0,IF(OR(W14="",NOT(ISNUMBER(AB$3))),"",IF(OR(W14="NCR",W14="DQ"),-5000,100*(AB$3-W14)/AB$3)))</f>
        <v/>
      </c>
      <c r="Y14" s="46" t="n">
        <v>2</v>
      </c>
      <c r="Z14" s="47" t="str">
        <f aca="false">IF(OR(Y$29,W14=""),"",IF(OR(W14="NCR",W14="DQ"),200,W14)+IF($C14=1,0,Z12))</f>
        <v/>
      </c>
      <c r="AA14" s="48" t="str">
        <f aca="true">IF(OR(X14="",OFFSET($F14,0,(Y14-1)*9)=""),"",IF(OR(W14="NCR",W14="DQ"),"L",IF(OR(OFFSET($E14,0,(Y14-1)*9)="NCR",OFFSET($E14,0,(Y14-1)*9)="DQ"),"W",IF(X14=OFFSET($F14,0,(Y14-1)*9),"D",IF(X14&lt;OFFSET($F14,0,(Y14-1)*9),"L","W")))))</f>
        <v/>
      </c>
      <c r="AB14" s="52" t="str">
        <f aca="false">IF(AA14="","",IF(AA14="D",1,IF(AA14="W",2,0)))</f>
        <v/>
      </c>
      <c r="AC14" s="54" t="str">
        <f aca="false">IF(AB14="","",SUM(AB$6:AB14))</f>
        <v/>
      </c>
      <c r="AD14" s="53"/>
      <c r="AE14" s="43" t="str">
        <f aca="true">IF(OR(Scores!$H$1&lt;$C14,AH$29),"",OFFSET(Scores!$D$21,(AH$3-1)*2,($C14-1)*2))</f>
        <v/>
      </c>
      <c r="AF14" s="44" t="str">
        <f aca="true">IF(OR(AH$29,AE14=""),"",IF(AE14="N","NCR",IF(AE14="D","DQ",OFFSET(Scores!$E$21,(AH$3-1)*2,($C14-1)*2))))</f>
        <v/>
      </c>
      <c r="AG14" s="45" t="str">
        <f aca="false">IF(AND(Scores!$H$1&gt;=$C14,AH$29),0,IF(OR(AF14="",NOT(ISNUMBER(AK$3))),"",IF(OR(AF14="NCR",AF14="DQ"),-5000,100*(AK$3-AF14)/AK$3)))</f>
        <v/>
      </c>
      <c r="AH14" s="46" t="n">
        <v>5</v>
      </c>
      <c r="AI14" s="47" t="str">
        <f aca="false">IF(OR(AH$29,AF14=""),"",IF(OR(AF14="NCR",AF14="DQ"),200,AF14)+IF($C14=1,0,AI12))</f>
        <v/>
      </c>
      <c r="AJ14" s="48" t="str">
        <f aca="true">IF(OR(AG14="",OFFSET($F14,0,(AH14-1)*9)=""),"",IF(OR(AF14="NCR",AF14="DQ"),"L",IF(OR(OFFSET($E14,0,(AH14-1)*9)="NCR",OFFSET($E14,0,(AH14-1)*9)="DQ"),"W",IF(AG14=OFFSET($F14,0,(AH14-1)*9),"D",IF(AG14&lt;OFFSET($F14,0,(AH14-1)*9),"L","W")))))</f>
        <v/>
      </c>
      <c r="AK14" s="52" t="str">
        <f aca="false">IF(AJ14="","",IF(AJ14="D",1,IF(AJ14="W",2,0)))</f>
        <v/>
      </c>
      <c r="AL14" s="55" t="str">
        <f aca="false">IF(AK14="","",SUM(AK$6:AK14))</f>
        <v/>
      </c>
      <c r="AM14" s="51"/>
      <c r="AN14" s="43" t="str">
        <f aca="true">IF(OR(Scores!$H$1&lt;$C14,AQ$29),"",OFFSET(Scores!$D$21,(AQ$3-1)*2,($C14-1)*2))</f>
        <v/>
      </c>
      <c r="AO14" s="44" t="str">
        <f aca="true">IF(OR(AQ$29,AN14=""),"",IF(AN14="N","NCR",IF(AN14="D","DQ",OFFSET(Scores!$E$21,(AQ$3-1)*2,($C14-1)*2))))</f>
        <v/>
      </c>
      <c r="AP14" s="45" t="str">
        <f aca="false">IF(AND(Scores!$H$1&gt;=$C14,AQ$29),0,IF(OR(AO14="",NOT(ISNUMBER(AT$3))),"",IF(OR(AO14="NCR",AO14="DQ"),-5000,100*(AT$3-AO14)/AT$3)))</f>
        <v/>
      </c>
      <c r="AQ14" s="46" t="n">
        <v>4</v>
      </c>
      <c r="AR14" s="47" t="str">
        <f aca="false">IF(OR(AQ$29,AO14=""),"",IF(OR(AO14="NCR",AO14="DQ"),200,AO14)+IF($C14=1,0,AR12))</f>
        <v/>
      </c>
      <c r="AS14" s="48" t="str">
        <f aca="true">IF(OR(AP14="",OFFSET($F14,0,(AQ14-1)*9)=""),"",IF(OR(AO14="NCR",AO14="DQ"),"L",IF(OR(OFFSET($E14,0,(AQ14-1)*9)="NCR",OFFSET($E14,0,(AQ14-1)*9)="DQ"),"W",IF(AP14=OFFSET($F14,0,(AQ14-1)*9),"D",IF(AP14&lt;OFFSET($F14,0,(AQ14-1)*9),"L","W")))))</f>
        <v/>
      </c>
      <c r="AT14" s="52" t="str">
        <f aca="false">IF(AS14="","",IF(AS14="D",1,IF(AS14="W",2,0)))</f>
        <v/>
      </c>
      <c r="AU14" s="54" t="str">
        <f aca="false">IF(AT14="","",SUM(AT$6:AT14))</f>
        <v/>
      </c>
      <c r="AV14" s="51"/>
      <c r="AW14" s="43" t="str">
        <f aca="true">IF(OR(Scores!$H$1&lt;$C14,AZ$29),"",OFFSET(Scores!$D$21,(AZ$3-1)*2,($C14-1)*2))</f>
        <v/>
      </c>
      <c r="AX14" s="44" t="str">
        <f aca="true">IF(OR(AZ$29,AW14=""),"",IF(AW14="N","NCR",IF(AW14="D","DQ",OFFSET(Scores!$E$21,(AZ$3-1)*2,($C14-1)*2))))</f>
        <v/>
      </c>
      <c r="AY14" s="45" t="str">
        <f aca="false">IF(AND(Scores!$H$1&gt;=$C14,AZ$29),0,IF(OR(AX14="",NOT(ISNUMBER(BC$3))),"",IF(OR(AX14="NCR",AX14="DQ"),-5000,100*(BC$3-AX14)/BC$3)))</f>
        <v/>
      </c>
      <c r="AZ14" s="46" t="n">
        <v>1</v>
      </c>
      <c r="BA14" s="47" t="str">
        <f aca="false">IF(OR(AZ$29,AX14=""),"",IF(OR(AX14="NCR",AX14="DQ"),200,AX14)+IF($C14=1,0,BA12))</f>
        <v/>
      </c>
      <c r="BB14" s="48" t="str">
        <f aca="true">IF(OR(AY14="",OFFSET($F14,0,(AZ14-1)*9)=""),"",IF(OR(AX14="NCR",AX14="DQ"),"L",IF(OR(OFFSET($E14,0,(AZ14-1)*9)="NCR",OFFSET($E14,0,(AZ14-1)*9)="DQ"),"W",IF(AY14=OFFSET($F14,0,(AZ14-1)*9),"D",IF(AY14&lt;OFFSET($F14,0,(AZ14-1)*9),"L","W")))))</f>
        <v/>
      </c>
      <c r="BC14" s="52" t="str">
        <f aca="false">IF(BB14="","",IF(BB14="D",1,IF(BB14="W",2,0)))</f>
        <v/>
      </c>
      <c r="BD14" s="54" t="str">
        <f aca="false">IF(BC14="","",SUM(BC$6:BC14))</f>
        <v/>
      </c>
      <c r="BH14" s="56"/>
    </row>
    <row r="15" customFormat="false" ht="12.95" hidden="false" customHeight="true" outlineLevel="0" collapsed="false">
      <c r="A15" s="8"/>
      <c r="B15" s="41"/>
      <c r="C15" s="42"/>
      <c r="D15" s="43" t="str">
        <f aca="true">IF(OR(Scores!$H$1&lt;$C14,G$29),"",OFFSET(Scores!$D$22,(G$3-1)*2,($C14-1)*2))</f>
        <v/>
      </c>
      <c r="E15" s="44"/>
      <c r="F15" s="44"/>
      <c r="G15" s="46"/>
      <c r="H15" s="47"/>
      <c r="I15" s="48" t="str">
        <f aca="false">IF(E15="","",IF(E15="NCR","L",IF(M15="","",IF(M15="NCR","W",IF(E15=M15,"D",IF(E15&lt;M15,"L","W"))))))</f>
        <v/>
      </c>
      <c r="J15" s="49"/>
      <c r="K15" s="50"/>
      <c r="L15" s="51"/>
      <c r="M15" s="43" t="str">
        <f aca="true">IF(OR(Scores!$H$1&lt;$C14,P$29),"",OFFSET(Scores!$D$22,(P$3-1)*2,($C14-1)*2))</f>
        <v/>
      </c>
      <c r="N15" s="44"/>
      <c r="O15" s="44"/>
      <c r="P15" s="46"/>
      <c r="Q15" s="47"/>
      <c r="R15" s="48" t="str">
        <f aca="false">IF(N15="","",IF(N15="NCR","L",IF(V15="","",IF(V15="NCR","W",IF(N15=V15,"D",IF(N15&lt;V15,"L","W"))))))</f>
        <v/>
      </c>
      <c r="S15" s="52"/>
      <c r="T15" s="54"/>
      <c r="U15" s="51"/>
      <c r="V15" s="43" t="str">
        <f aca="true">IF(OR(Scores!$H$1&lt;$C14,Y$29),"",OFFSET(Scores!$D$22,(Y$3-1)*2,($C14-1)*2))</f>
        <v/>
      </c>
      <c r="W15" s="44"/>
      <c r="X15" s="44"/>
      <c r="Y15" s="46"/>
      <c r="Z15" s="47"/>
      <c r="AA15" s="48" t="str">
        <f aca="false">IF(W15="","",IF(W15="NCR","L",IF(AE15="","",IF(AE15="NCR","W",IF(W15=AE15,"D",IF(W15&lt;AE15,"L","W"))))))</f>
        <v/>
      </c>
      <c r="AB15" s="52"/>
      <c r="AC15" s="54"/>
      <c r="AD15" s="53"/>
      <c r="AE15" s="43" t="str">
        <f aca="true">IF(OR(Scores!$H$1&lt;$C14,AH$29),"",OFFSET(Scores!$D$22,(AH$3-1)*2,($C14-1)*2))</f>
        <v/>
      </c>
      <c r="AF15" s="44"/>
      <c r="AG15" s="44"/>
      <c r="AH15" s="46"/>
      <c r="AI15" s="47"/>
      <c r="AJ15" s="48" t="str">
        <f aca="false">IF(AF15="","",IF(AF15="NCR","L",IF(AN15="","",IF(AN15="NCR","W",IF(AF15=AN15,"D",IF(AF15&lt;AN15,"L","W"))))))</f>
        <v/>
      </c>
      <c r="AK15" s="52"/>
      <c r="AL15" s="55"/>
      <c r="AM15" s="51"/>
      <c r="AN15" s="43" t="str">
        <f aca="true">IF(OR(Scores!$H$1&lt;$C14,AQ$29),"",OFFSET(Scores!$D$22,(AQ$3-1)*2,($C14-1)*2))</f>
        <v/>
      </c>
      <c r="AO15" s="44"/>
      <c r="AP15" s="44"/>
      <c r="AQ15" s="46"/>
      <c r="AR15" s="47"/>
      <c r="AS15" s="48" t="str">
        <f aca="false">IF(AO15="","",IF(AO15="NCR","L",IF(AW15="","",IF(AW15="NCR","W",IF(AO15=AW15,"D",IF(AO15&lt;AW15,"L","W"))))))</f>
        <v/>
      </c>
      <c r="AT15" s="52"/>
      <c r="AU15" s="54"/>
      <c r="AV15" s="51"/>
      <c r="AW15" s="43" t="str">
        <f aca="true">IF(OR(Scores!$H$1&lt;$C14,AZ$29),"",OFFSET(Scores!$D$22,(AZ$3-1)*2,($C14-1)*2))</f>
        <v/>
      </c>
      <c r="AX15" s="44"/>
      <c r="AY15" s="44"/>
      <c r="AZ15" s="46"/>
      <c r="BA15" s="47"/>
      <c r="BB15" s="48" t="str">
        <f aca="false">IF(AX15="","",IF(AX15="NCR","L",IF(BF15="","",IF(BF15="NCR","W",IF(AX15=BF15,"D",IF(AX15&lt;BF15,"L","W"))))))</f>
        <v/>
      </c>
      <c r="BC15" s="52"/>
      <c r="BD15" s="54"/>
      <c r="BH15" s="56"/>
    </row>
    <row r="16" customFormat="false" ht="12.95" hidden="false" customHeight="true" outlineLevel="0" collapsed="false">
      <c r="A16" s="8"/>
      <c r="B16" s="41" t="n">
        <f aca="false">Scores!N17</f>
        <v>45663</v>
      </c>
      <c r="C16" s="42" t="n">
        <v>6</v>
      </c>
      <c r="D16" s="43" t="str">
        <f aca="true">IF(OR(Scores!$H$1&lt;$C16,G$29),"",OFFSET(Scores!$D$21,(G$3-1)*2,($C16-1)*2))</f>
        <v/>
      </c>
      <c r="E16" s="44" t="str">
        <f aca="true">IF(OR(G$29,D16=""),"",IF(D16="N","NCR",IF(D16="D","DQ",OFFSET(Scores!$E$21,(G$3-1)*2,($C16-1)*2))))</f>
        <v/>
      </c>
      <c r="F16" s="45" t="str">
        <f aca="false">IF(AND(Scores!$H$1&gt;=$C16,G$29),0,IF(OR(E16="",NOT(ISNUMBER(J$3))),"",IF(OR(E16="NCR",E16="DQ"),-5000,100*(J$3-E16)/J$3)))</f>
        <v/>
      </c>
      <c r="G16" s="46" t="n">
        <v>2</v>
      </c>
      <c r="H16" s="47" t="str">
        <f aca="false">IF(OR(G$29,E16=""),"",IF(OR(E16="NCR",E16="DQ"),200,E16)+IF($C16=1,0,H14))</f>
        <v/>
      </c>
      <c r="I16" s="48" t="str">
        <f aca="true">IF(OR(F16="",OFFSET($F16,0,(G16-1)*9)=""),"",IF(OR(E16="NCR",E16="DQ"),"L",IF(OR(OFFSET($E16,0,(G16-1)*9)="NCR",OFFSET($E16,0,(G16-1)*9)="DQ"),"W",IF(F16=OFFSET($F16,0,(G16-1)*9),"D",IF(F16&lt;OFFSET($F16,0,(G16-1)*9),"L","W")))))</f>
        <v/>
      </c>
      <c r="J16" s="49" t="str">
        <f aca="false">IF(I16="","",IF(I16="D",1,IF(I16="W",2,0)))</f>
        <v/>
      </c>
      <c r="K16" s="50" t="str">
        <f aca="false">IF(J16="","",SUM(J$6:J16))</f>
        <v/>
      </c>
      <c r="L16" s="51"/>
      <c r="M16" s="43" t="str">
        <f aca="true">IF(OR(Scores!$H$1&lt;$C16,P$29),"",OFFSET(Scores!$D$21,(P$3-1)*2,($C16-1)*2))</f>
        <v/>
      </c>
      <c r="N16" s="44" t="str">
        <f aca="true">IF(OR(P$29,M16=""),"",IF(M16="N","NCR",IF(M16="D","DQ",OFFSET(Scores!$E$21,(P$3-1)*2,($C16-1)*2))))</f>
        <v/>
      </c>
      <c r="O16" s="45" t="str">
        <f aca="false">IF(AND(Scores!$H$1&gt;=$C16,P$29),0,IF(OR(N16="",NOT(ISNUMBER(S$3))),"",IF(OR(N16="NCR",N16="DQ"),-5000,100*(S$3-N16)/S$3)))</f>
        <v/>
      </c>
      <c r="P16" s="46" t="n">
        <v>1</v>
      </c>
      <c r="Q16" s="47" t="str">
        <f aca="false">IF(OR(P$29,N16=""),"",IF(OR(N16="NCR",N16="DQ"),200,N16)+IF($C16=1,0,Q14))</f>
        <v/>
      </c>
      <c r="R16" s="48" t="str">
        <f aca="true">IF(OR(O16="",OFFSET($F16,0,(P16-1)*9)=""),"",IF(OR(N16="NCR",N16="DQ"),"L",IF(OR(OFFSET($E16,0,(P16-1)*9)="NCR",OFFSET($E16,0,(P16-1)*9)="DQ"),"W",IF(O16=OFFSET($F16,0,(P16-1)*9),"D",IF(O16&lt;OFFSET($F16,0,(P16-1)*9),"L","W")))))</f>
        <v/>
      </c>
      <c r="S16" s="52" t="str">
        <f aca="false">IF(R16="","",IF(R16="D",1,IF(R16="W",2,0)))</f>
        <v/>
      </c>
      <c r="T16" s="54" t="str">
        <f aca="false">IF(S16="","",SUM(S$6:S16))</f>
        <v/>
      </c>
      <c r="U16" s="51"/>
      <c r="V16" s="43" t="str">
        <f aca="true">IF(OR(Scores!$H$1&lt;$C16,Y$29),"",OFFSET(Scores!$D$21,(Y$3-1)*2,($C16-1)*2))</f>
        <v/>
      </c>
      <c r="W16" s="44" t="str">
        <f aca="true">IF(OR(Y$29,V16=""),"",IF(V16="N","NCR",IF(V16="D","DQ",OFFSET(Scores!$E$21,(Y$3-1)*2,($C16-1)*2))))</f>
        <v/>
      </c>
      <c r="X16" s="45" t="str">
        <f aca="false">IF(AND(Scores!$H$1&gt;=$C16,Y$29),0,IF(OR(W16="",NOT(ISNUMBER(AB$3))),"",IF(OR(W16="NCR",W16="DQ"),-5000,100*(AB$3-W16)/AB$3)))</f>
        <v/>
      </c>
      <c r="Y16" s="46" t="n">
        <v>5</v>
      </c>
      <c r="Z16" s="47" t="str">
        <f aca="false">IF(OR(Y$29,W16=""),"",IF(OR(W16="NCR",W16="DQ"),200,W16)+IF($C16=1,0,Z14))</f>
        <v/>
      </c>
      <c r="AA16" s="48" t="str">
        <f aca="true">IF(OR(X16="",OFFSET($F16,0,(Y16-1)*9)=""),"",IF(OR(W16="NCR",W16="DQ"),"L",IF(OR(OFFSET($E16,0,(Y16-1)*9)="NCR",OFFSET($E16,0,(Y16-1)*9)="DQ"),"W",IF(X16=OFFSET($F16,0,(Y16-1)*9),"D",IF(X16&lt;OFFSET($F16,0,(Y16-1)*9),"L","W")))))</f>
        <v/>
      </c>
      <c r="AB16" s="52" t="str">
        <f aca="false">IF(AA16="","",IF(AA16="D",1,IF(AA16="W",2,0)))</f>
        <v/>
      </c>
      <c r="AC16" s="54" t="str">
        <f aca="false">IF(AB16="","",SUM(AB$6:AB16))</f>
        <v/>
      </c>
      <c r="AD16" s="53"/>
      <c r="AE16" s="43" t="str">
        <f aca="true">IF(OR(Scores!$H$1&lt;$C16,AH$29),"",OFFSET(Scores!$D$21,(AH$3-1)*2,($C16-1)*2))</f>
        <v/>
      </c>
      <c r="AF16" s="44" t="str">
        <f aca="true">IF(OR(AH$29,AE16=""),"",IF(AE16="N","NCR",IF(AE16="D","DQ",OFFSET(Scores!$E$21,(AH$3-1)*2,($C16-1)*2))))</f>
        <v/>
      </c>
      <c r="AG16" s="45" t="str">
        <f aca="false">IF(AND(Scores!$H$1&gt;=$C16,AH$29),0,IF(OR(AF16="",NOT(ISNUMBER(AK$3))),"",IF(OR(AF16="NCR",AF16="DQ"),-5000,100*(AK$3-AF16)/AK$3)))</f>
        <v/>
      </c>
      <c r="AH16" s="46" t="n">
        <v>6</v>
      </c>
      <c r="AI16" s="47" t="str">
        <f aca="false">IF(OR(AH$29,AF16=""),"",IF(OR(AF16="NCR",AF16="DQ"),200,AF16)+IF($C16=1,0,AI14))</f>
        <v/>
      </c>
      <c r="AJ16" s="48" t="str">
        <f aca="true">IF(OR(AG16="",OFFSET($F16,0,(AH16-1)*9)=""),"",IF(OR(AF16="NCR",AF16="DQ"),"L",IF(OR(OFFSET($E16,0,(AH16-1)*9)="NCR",OFFSET($E16,0,(AH16-1)*9)="DQ"),"W",IF(AG16=OFFSET($F16,0,(AH16-1)*9),"D",IF(AG16&lt;OFFSET($F16,0,(AH16-1)*9),"L","W")))))</f>
        <v/>
      </c>
      <c r="AK16" s="52" t="str">
        <f aca="false">IF(AJ16="","",IF(AJ16="D",1,IF(AJ16="W",2,0)))</f>
        <v/>
      </c>
      <c r="AL16" s="55" t="str">
        <f aca="false">IF(AK16="","",SUM(AK$6:AK16))</f>
        <v/>
      </c>
      <c r="AM16" s="51"/>
      <c r="AN16" s="43" t="str">
        <f aca="true">IF(OR(Scores!$H$1&lt;$C16,AQ$29),"",OFFSET(Scores!$D$21,(AQ$3-1)*2,($C16-1)*2))</f>
        <v/>
      </c>
      <c r="AO16" s="44" t="str">
        <f aca="true">IF(OR(AQ$29,AN16=""),"",IF(AN16="N","NCR",IF(AN16="D","DQ",OFFSET(Scores!$E$21,(AQ$3-1)*2,($C16-1)*2))))</f>
        <v/>
      </c>
      <c r="AP16" s="45" t="str">
        <f aca="false">IF(AND(Scores!$H$1&gt;=$C16,AQ$29),0,IF(OR(AO16="",NOT(ISNUMBER(AT$3))),"",IF(OR(AO16="NCR",AO16="DQ"),-5000,100*(AT$3-AO16)/AT$3)))</f>
        <v/>
      </c>
      <c r="AQ16" s="46" t="n">
        <v>3</v>
      </c>
      <c r="AR16" s="47" t="str">
        <f aca="false">IF(OR(AQ$29,AO16=""),"",IF(OR(AO16="NCR",AO16="DQ"),200,AO16)+IF($C16=1,0,AR14))</f>
        <v/>
      </c>
      <c r="AS16" s="48" t="str">
        <f aca="true">IF(OR(AP16="",OFFSET($F16,0,(AQ16-1)*9)=""),"",IF(OR(AO16="NCR",AO16="DQ"),"L",IF(OR(OFFSET($E16,0,(AQ16-1)*9)="NCR",OFFSET($E16,0,(AQ16-1)*9)="DQ"),"W",IF(AP16=OFFSET($F16,0,(AQ16-1)*9),"D",IF(AP16&lt;OFFSET($F16,0,(AQ16-1)*9),"L","W")))))</f>
        <v/>
      </c>
      <c r="AT16" s="52" t="str">
        <f aca="false">IF(AS16="","",IF(AS16="D",1,IF(AS16="W",2,0)))</f>
        <v/>
      </c>
      <c r="AU16" s="54" t="str">
        <f aca="false">IF(AT16="","",SUM(AT$6:AT16))</f>
        <v/>
      </c>
      <c r="AV16" s="51"/>
      <c r="AW16" s="43" t="str">
        <f aca="true">IF(OR(Scores!$H$1&lt;$C16,AZ$29),"",OFFSET(Scores!$D$21,(AZ$3-1)*2,($C16-1)*2))</f>
        <v/>
      </c>
      <c r="AX16" s="44" t="str">
        <f aca="true">IF(OR(AZ$29,AW16=""),"",IF(AW16="N","NCR",IF(AW16="D","DQ",OFFSET(Scores!$E$21,(AZ$3-1)*2,($C16-1)*2))))</f>
        <v/>
      </c>
      <c r="AY16" s="45" t="str">
        <f aca="false">IF(AND(Scores!$H$1&gt;=$C16,AZ$29),0,IF(OR(AX16="",NOT(ISNUMBER(BC$3))),"",IF(OR(AX16="NCR",AX16="DQ"),-5000,100*(BC$3-AX16)/BC$3)))</f>
        <v/>
      </c>
      <c r="AZ16" s="46" t="n">
        <v>4</v>
      </c>
      <c r="BA16" s="47" t="str">
        <f aca="false">IF(OR(AZ$29,AX16=""),"",IF(OR(AX16="NCR",AX16="DQ"),200,AX16)+IF($C16=1,0,BA14))</f>
        <v/>
      </c>
      <c r="BB16" s="48" t="str">
        <f aca="true">IF(OR(AY16="",OFFSET($F16,0,(AZ16-1)*9)=""),"",IF(OR(AX16="NCR",AX16="DQ"),"L",IF(OR(OFFSET($E16,0,(AZ16-1)*9)="NCR",OFFSET($E16,0,(AZ16-1)*9)="DQ"),"W",IF(AY16=OFFSET($F16,0,(AZ16-1)*9),"D",IF(AY16&lt;OFFSET($F16,0,(AZ16-1)*9),"L","W")))))</f>
        <v/>
      </c>
      <c r="BC16" s="52" t="str">
        <f aca="false">IF(BB16="","",IF(BB16="D",1,IF(BB16="W",2,0)))</f>
        <v/>
      </c>
      <c r="BD16" s="54" t="str">
        <f aca="false">IF(BC16="","",SUM(BC$6:BC16))</f>
        <v/>
      </c>
    </row>
    <row r="17" customFormat="false" ht="12.95" hidden="false" customHeight="true" outlineLevel="0" collapsed="false">
      <c r="A17" s="8"/>
      <c r="B17" s="41"/>
      <c r="C17" s="42"/>
      <c r="D17" s="43" t="str">
        <f aca="true">IF(OR(Scores!$H$1&lt;$C16,G$29),"",OFFSET(Scores!$D$22,(G$3-1)*2,($C16-1)*2))</f>
        <v/>
      </c>
      <c r="E17" s="44"/>
      <c r="F17" s="44"/>
      <c r="G17" s="46"/>
      <c r="H17" s="47"/>
      <c r="I17" s="48" t="str">
        <f aca="false">IF(E17="","",IF(E17="NCR","L",IF(M17="","",IF(M17="NCR","W",IF(E17=M17,"D",IF(E17&lt;M17,"L","W"))))))</f>
        <v/>
      </c>
      <c r="J17" s="49"/>
      <c r="K17" s="50"/>
      <c r="L17" s="51"/>
      <c r="M17" s="43" t="str">
        <f aca="true">IF(OR(Scores!$H$1&lt;$C16,P$29),"",OFFSET(Scores!$D$22,(P$3-1)*2,($C16-1)*2))</f>
        <v/>
      </c>
      <c r="N17" s="44"/>
      <c r="O17" s="44"/>
      <c r="P17" s="46"/>
      <c r="Q17" s="47"/>
      <c r="R17" s="48" t="str">
        <f aca="false">IF(N17="","",IF(N17="NCR","L",IF(V17="","",IF(V17="NCR","W",IF(N17=V17,"D",IF(N17&lt;V17,"L","W"))))))</f>
        <v/>
      </c>
      <c r="S17" s="52"/>
      <c r="T17" s="54"/>
      <c r="U17" s="51"/>
      <c r="V17" s="43" t="str">
        <f aca="true">IF(OR(Scores!$H$1&lt;$C16,Y$29),"",OFFSET(Scores!$D$22,(Y$3-1)*2,($C16-1)*2))</f>
        <v/>
      </c>
      <c r="W17" s="44"/>
      <c r="X17" s="44"/>
      <c r="Y17" s="46"/>
      <c r="Z17" s="47"/>
      <c r="AA17" s="48" t="str">
        <f aca="false">IF(W17="","",IF(W17="NCR","L",IF(AE17="","",IF(AE17="NCR","W",IF(W17=AE17,"D",IF(W17&lt;AE17,"L","W"))))))</f>
        <v/>
      </c>
      <c r="AB17" s="52"/>
      <c r="AC17" s="54"/>
      <c r="AD17" s="53"/>
      <c r="AE17" s="43" t="str">
        <f aca="true">IF(OR(Scores!$H$1&lt;$C16,AH$29),"",OFFSET(Scores!$D$22,(AH$3-1)*2,($C16-1)*2))</f>
        <v/>
      </c>
      <c r="AF17" s="44"/>
      <c r="AG17" s="44"/>
      <c r="AH17" s="46"/>
      <c r="AI17" s="47"/>
      <c r="AJ17" s="48" t="str">
        <f aca="false">IF(AF17="","",IF(AF17="NCR","L",IF(AN17="","",IF(AN17="NCR","W",IF(AF17=AN17,"D",IF(AF17&lt;AN17,"L","W"))))))</f>
        <v/>
      </c>
      <c r="AK17" s="52"/>
      <c r="AL17" s="55"/>
      <c r="AM17" s="51"/>
      <c r="AN17" s="43" t="str">
        <f aca="true">IF(OR(Scores!$H$1&lt;$C16,AQ$29),"",OFFSET(Scores!$D$22,(AQ$3-1)*2,($C16-1)*2))</f>
        <v/>
      </c>
      <c r="AO17" s="44"/>
      <c r="AP17" s="44"/>
      <c r="AQ17" s="46"/>
      <c r="AR17" s="47"/>
      <c r="AS17" s="48" t="str">
        <f aca="false">IF(AO17="","",IF(AO17="NCR","L",IF(AW17="","",IF(AW17="NCR","W",IF(AO17=AW17,"D",IF(AO17&lt;AW17,"L","W"))))))</f>
        <v/>
      </c>
      <c r="AT17" s="52"/>
      <c r="AU17" s="54"/>
      <c r="AV17" s="51"/>
      <c r="AW17" s="43" t="str">
        <f aca="true">IF(OR(Scores!$H$1&lt;$C16,AZ$29),"",OFFSET(Scores!$D$22,(AZ$3-1)*2,($C16-1)*2))</f>
        <v/>
      </c>
      <c r="AX17" s="44"/>
      <c r="AY17" s="44"/>
      <c r="AZ17" s="46"/>
      <c r="BA17" s="47"/>
      <c r="BB17" s="48" t="str">
        <f aca="false">IF(AX17="","",IF(AX17="NCR","L",IF(BF17="","",IF(BF17="NCR","W",IF(AX17=BF17,"D",IF(AX17&lt;BF17,"L","W"))))))</f>
        <v/>
      </c>
      <c r="BC17" s="52"/>
      <c r="BD17" s="54"/>
    </row>
    <row r="18" customFormat="false" ht="12.95" hidden="false" customHeight="true" outlineLevel="0" collapsed="false">
      <c r="A18" s="8"/>
      <c r="B18" s="41" t="n">
        <f aca="false">Scores!P17</f>
        <v>45677</v>
      </c>
      <c r="C18" s="42" t="n">
        <v>7</v>
      </c>
      <c r="D18" s="43" t="str">
        <f aca="true">IF(OR(Scores!$H$1&lt;$C18,G$29),"",OFFSET(Scores!$D$21,(G$3-1)*2,($C18-1)*2))</f>
        <v/>
      </c>
      <c r="E18" s="44" t="str">
        <f aca="true">IF(OR(G$29,D18=""),"",IF(D18="N","NCR",IF(D18="D","DQ",OFFSET(Scores!$E$21,(G$3-1)*2,($C18-1)*2))))</f>
        <v/>
      </c>
      <c r="F18" s="45" t="str">
        <f aca="false">IF(AND(Scores!$H$1&gt;=$C18,G$29),0,IF(OR(E18="",NOT(ISNUMBER(J$3))),"",IF(OR(E18="NCR",E18="DQ"),-5000,100*(J$3-E18)/J$3)))</f>
        <v/>
      </c>
      <c r="G18" s="46" t="n">
        <v>3</v>
      </c>
      <c r="H18" s="47" t="str">
        <f aca="false">IF(OR(G$29,E18=""),"",IF(OR(E18="NCR",E18="DQ"),200,E18)+IF($C18=1,0,H16))</f>
        <v/>
      </c>
      <c r="I18" s="48" t="str">
        <f aca="true">IF(OR(F18="",OFFSET($F18,0,(G18-1)*9)=""),"",IF(OR(E18="NCR",E18="DQ"),"L",IF(OR(OFFSET($E18,0,(G18-1)*9)="NCR",OFFSET($E18,0,(G18-1)*9)="DQ"),"W",IF(F18=OFFSET($F18,0,(G18-1)*9),"D",IF(F18&lt;OFFSET($F18,0,(G18-1)*9),"L","W")))))</f>
        <v/>
      </c>
      <c r="J18" s="49" t="str">
        <f aca="false">IF(I18="","",IF(I18="D",1,IF(I18="W",2,0)))</f>
        <v/>
      </c>
      <c r="K18" s="50" t="str">
        <f aca="false">IF(J18="","",SUM(J$6:J18))</f>
        <v/>
      </c>
      <c r="L18" s="51"/>
      <c r="M18" s="43" t="str">
        <f aca="true">IF(OR(Scores!$H$1&lt;$C18,P$29),"",OFFSET(Scores!$D$21,(P$3-1)*2,($C18-1)*2))</f>
        <v/>
      </c>
      <c r="N18" s="44" t="str">
        <f aca="true">IF(OR(P$29,M18=""),"",IF(M18="N","NCR",IF(M18="D","DQ",OFFSET(Scores!$E$21,(P$3-1)*2,($C18-1)*2))))</f>
        <v/>
      </c>
      <c r="O18" s="45" t="str">
        <f aca="false">IF(AND(Scores!$H$1&gt;=$C18,P$29),0,IF(OR(N18="",NOT(ISNUMBER(S$3))),"",IF(OR(N18="NCR",N18="DQ"),-5000,100*(S$3-N18)/S$3)))</f>
        <v/>
      </c>
      <c r="P18" s="46" t="n">
        <v>4</v>
      </c>
      <c r="Q18" s="47" t="str">
        <f aca="false">IF(OR(P$29,N18=""),"",IF(OR(N18="NCR",N18="DQ"),200,N18)+IF($C18=1,0,Q16))</f>
        <v/>
      </c>
      <c r="R18" s="48" t="str">
        <f aca="true">IF(OR(O18="",OFFSET($F18,0,(P18-1)*9)=""),"",IF(OR(N18="NCR",N18="DQ"),"L",IF(OR(OFFSET($E18,0,(P18-1)*9)="NCR",OFFSET($E18,0,(P18-1)*9)="DQ"),"W",IF(O18=OFFSET($F18,0,(P18-1)*9),"D",IF(O18&lt;OFFSET($F18,0,(P18-1)*9),"L","W")))))</f>
        <v/>
      </c>
      <c r="S18" s="52" t="str">
        <f aca="false">IF(R18="","",IF(R18="D",1,IF(R18="W",2,0)))</f>
        <v/>
      </c>
      <c r="T18" s="54" t="str">
        <f aca="false">IF(S18="","",SUM(S$6:S18))</f>
        <v/>
      </c>
      <c r="U18" s="51"/>
      <c r="V18" s="43" t="str">
        <f aca="true">IF(OR(Scores!$H$1&lt;$C18,Y$29),"",OFFSET(Scores!$D$21,(Y$3-1)*2,($C18-1)*2))</f>
        <v/>
      </c>
      <c r="W18" s="44" t="str">
        <f aca="true">IF(OR(Y$29,V18=""),"",IF(V18="N","NCR",IF(V18="D","DQ",OFFSET(Scores!$E$21,(Y$3-1)*2,($C18-1)*2))))</f>
        <v/>
      </c>
      <c r="X18" s="45" t="str">
        <f aca="false">IF(AND(Scores!$H$1&gt;=$C18,Y$29),0,IF(OR(W18="",NOT(ISNUMBER(AB$3))),"",IF(OR(W18="NCR",W18="DQ"),-5000,100*(AB$3-W18)/AB$3)))</f>
        <v/>
      </c>
      <c r="Y18" s="46" t="n">
        <v>1</v>
      </c>
      <c r="Z18" s="47" t="str">
        <f aca="false">IF(OR(Y$29,W18=""),"",IF(OR(W18="NCR",W18="DQ"),200,W18)+IF($C18=1,0,Z16))</f>
        <v/>
      </c>
      <c r="AA18" s="48" t="str">
        <f aca="true">IF(OR(X18="",OFFSET($F18,0,(Y18-1)*9)=""),"",IF(OR(W18="NCR",W18="DQ"),"L",IF(OR(OFFSET($E18,0,(Y18-1)*9)="NCR",OFFSET($E18,0,(Y18-1)*9)="DQ"),"W",IF(X18=OFFSET($F18,0,(Y18-1)*9),"D",IF(X18&lt;OFFSET($F18,0,(Y18-1)*9),"L","W")))))</f>
        <v/>
      </c>
      <c r="AB18" s="52" t="str">
        <f aca="false">IF(AA18="","",IF(AA18="D",1,IF(AA18="W",2,0)))</f>
        <v/>
      </c>
      <c r="AC18" s="54" t="str">
        <f aca="false">IF(AB18="","",SUM(AB$6:AB18))</f>
        <v/>
      </c>
      <c r="AD18" s="53"/>
      <c r="AE18" s="43" t="str">
        <f aca="true">IF(OR(Scores!$H$1&lt;$C18,AH$29),"",OFFSET(Scores!$D$21,(AH$3-1)*2,($C18-1)*2))</f>
        <v/>
      </c>
      <c r="AF18" s="44" t="str">
        <f aca="true">IF(OR(AH$29,AE18=""),"",IF(AE18="N","NCR",IF(AE18="D","DQ",OFFSET(Scores!$E$21,(AH$3-1)*2,($C18-1)*2))))</f>
        <v/>
      </c>
      <c r="AG18" s="45" t="str">
        <f aca="false">IF(AND(Scores!$H$1&gt;=$C18,AH$29),0,IF(OR(AF18="",NOT(ISNUMBER(AK$3))),"",IF(OR(AF18="NCR",AF18="DQ"),-5000,100*(AK$3-AF18)/AK$3)))</f>
        <v/>
      </c>
      <c r="AH18" s="46" t="n">
        <v>2</v>
      </c>
      <c r="AI18" s="47" t="str">
        <f aca="false">IF(OR(AH$29,AF18=""),"",IF(OR(AF18="NCR",AF18="DQ"),200,AF18)+IF($C18=1,0,AI16))</f>
        <v/>
      </c>
      <c r="AJ18" s="48" t="str">
        <f aca="true">IF(OR(AG18="",OFFSET($F18,0,(AH18-1)*9)=""),"",IF(OR(AF18="NCR",AF18="DQ"),"L",IF(OR(OFFSET($E18,0,(AH18-1)*9)="NCR",OFFSET($E18,0,(AH18-1)*9)="DQ"),"W",IF(AG18=OFFSET($F18,0,(AH18-1)*9),"D",IF(AG18&lt;OFFSET($F18,0,(AH18-1)*9),"L","W")))))</f>
        <v/>
      </c>
      <c r="AK18" s="52" t="str">
        <f aca="false">IF(AJ18="","",IF(AJ18="D",1,IF(AJ18="W",2,0)))</f>
        <v/>
      </c>
      <c r="AL18" s="55" t="str">
        <f aca="false">IF(AK18="","",SUM(AK$6:AK18))</f>
        <v/>
      </c>
      <c r="AM18" s="51"/>
      <c r="AN18" s="43" t="str">
        <f aca="true">IF(OR(Scores!$H$1&lt;$C18,AQ$29),"",OFFSET(Scores!$D$21,(AQ$3-1)*2,($C18-1)*2))</f>
        <v/>
      </c>
      <c r="AO18" s="44" t="str">
        <f aca="true">IF(OR(AQ$29,AN18=""),"",IF(AN18="N","NCR",IF(AN18="D","DQ",OFFSET(Scores!$E$21,(AQ$3-1)*2,($C18-1)*2))))</f>
        <v/>
      </c>
      <c r="AP18" s="45" t="str">
        <f aca="false">IF(AND(Scores!$H$1&gt;=$C18,AQ$29),0,IF(OR(AO18="",NOT(ISNUMBER(AT$3))),"",IF(OR(AO18="NCR",AO18="DQ"),-5000,100*(AT$3-AO18)/AT$3)))</f>
        <v/>
      </c>
      <c r="AQ18" s="46" t="n">
        <v>6</v>
      </c>
      <c r="AR18" s="47" t="str">
        <f aca="false">IF(OR(AQ$29,AO18=""),"",IF(OR(AO18="NCR",AO18="DQ"),200,AO18)+IF($C18=1,0,AR16))</f>
        <v/>
      </c>
      <c r="AS18" s="48" t="str">
        <f aca="true">IF(OR(AP18="",OFFSET($F18,0,(AQ18-1)*9)=""),"",IF(OR(AO18="NCR",AO18="DQ"),"L",IF(OR(OFFSET($E18,0,(AQ18-1)*9)="NCR",OFFSET($E18,0,(AQ18-1)*9)="DQ"),"W",IF(AP18=OFFSET($F18,0,(AQ18-1)*9),"D",IF(AP18&lt;OFFSET($F18,0,(AQ18-1)*9),"L","W")))))</f>
        <v/>
      </c>
      <c r="AT18" s="52" t="str">
        <f aca="false">IF(AS18="","",IF(AS18="D",1,IF(AS18="W",2,0)))</f>
        <v/>
      </c>
      <c r="AU18" s="54" t="str">
        <f aca="false">IF(AT18="","",SUM(AT$6:AT18))</f>
        <v/>
      </c>
      <c r="AV18" s="51"/>
      <c r="AW18" s="43" t="str">
        <f aca="true">IF(OR(Scores!$H$1&lt;$C18,AZ$29),"",OFFSET(Scores!$D$21,(AZ$3-1)*2,($C18-1)*2))</f>
        <v/>
      </c>
      <c r="AX18" s="44" t="str">
        <f aca="true">IF(OR(AZ$29,AW18=""),"",IF(AW18="N","NCR",IF(AW18="D","DQ",OFFSET(Scores!$E$21,(AZ$3-1)*2,($C18-1)*2))))</f>
        <v/>
      </c>
      <c r="AY18" s="45" t="str">
        <f aca="false">IF(AND(Scores!$H$1&gt;=$C18,AZ$29),0,IF(OR(AX18="",NOT(ISNUMBER(BC$3))),"",IF(OR(AX18="NCR",AX18="DQ"),-5000,100*(BC$3-AX18)/BC$3)))</f>
        <v/>
      </c>
      <c r="AZ18" s="46" t="n">
        <v>5</v>
      </c>
      <c r="BA18" s="47" t="str">
        <f aca="false">IF(OR(AZ$29,AX18=""),"",IF(OR(AX18="NCR",AX18="DQ"),200,AX18)+IF($C18=1,0,BA16))</f>
        <v/>
      </c>
      <c r="BB18" s="48" t="str">
        <f aca="true">IF(OR(AY18="",OFFSET($F18,0,(AZ18-1)*9)=""),"",IF(OR(AX18="NCR",AX18="DQ"),"L",IF(OR(OFFSET($E18,0,(AZ18-1)*9)="NCR",OFFSET($E18,0,(AZ18-1)*9)="DQ"),"W",IF(AY18=OFFSET($F18,0,(AZ18-1)*9),"D",IF(AY18&lt;OFFSET($F18,0,(AZ18-1)*9),"L","W")))))</f>
        <v/>
      </c>
      <c r="BC18" s="52" t="str">
        <f aca="false">IF(BB18="","",IF(BB18="D",1,IF(BB18="W",2,0)))</f>
        <v/>
      </c>
      <c r="BD18" s="54" t="str">
        <f aca="false">IF(BC18="","",SUM(BC$6:BC18))</f>
        <v/>
      </c>
    </row>
    <row r="19" customFormat="false" ht="12.95" hidden="false" customHeight="true" outlineLevel="0" collapsed="false">
      <c r="A19" s="8"/>
      <c r="B19" s="41"/>
      <c r="C19" s="42"/>
      <c r="D19" s="43" t="str">
        <f aca="true">IF(OR(Scores!$H$1&lt;$C18,G$29),"",OFFSET(Scores!$D$22,(G$3-1)*2,($C18-1)*2))</f>
        <v/>
      </c>
      <c r="E19" s="44"/>
      <c r="F19" s="44"/>
      <c r="G19" s="46"/>
      <c r="H19" s="47"/>
      <c r="I19" s="48" t="str">
        <f aca="false">IF(E19="","",IF(E19="NCR","L",IF(M19="","",IF(M19="NCR","W",IF(E19=M19,"D",IF(E19&lt;M19,"L","W"))))))</f>
        <v/>
      </c>
      <c r="J19" s="49"/>
      <c r="K19" s="50"/>
      <c r="L19" s="51"/>
      <c r="M19" s="43" t="str">
        <f aca="true">IF(OR(Scores!$H$1&lt;$C18,P$29),"",OFFSET(Scores!$D$22,(P$3-1)*2,($C18-1)*2))</f>
        <v/>
      </c>
      <c r="N19" s="44"/>
      <c r="O19" s="44"/>
      <c r="P19" s="46"/>
      <c r="Q19" s="47"/>
      <c r="R19" s="48" t="str">
        <f aca="false">IF(N19="","",IF(N19="NCR","L",IF(V19="","",IF(V19="NCR","W",IF(N19=V19,"D",IF(N19&lt;V19,"L","W"))))))</f>
        <v/>
      </c>
      <c r="S19" s="52"/>
      <c r="T19" s="54"/>
      <c r="U19" s="51"/>
      <c r="V19" s="43" t="str">
        <f aca="true">IF(OR(Scores!$H$1&lt;$C18,Y$29),"",OFFSET(Scores!$D$22,(Y$3-1)*2,($C18-1)*2))</f>
        <v/>
      </c>
      <c r="W19" s="44"/>
      <c r="X19" s="44"/>
      <c r="Y19" s="46"/>
      <c r="Z19" s="47"/>
      <c r="AA19" s="48" t="str">
        <f aca="false">IF(W19="","",IF(W19="NCR","L",IF(AE19="","",IF(AE19="NCR","W",IF(W19=AE19,"D",IF(W19&lt;AE19,"L","W"))))))</f>
        <v/>
      </c>
      <c r="AB19" s="52"/>
      <c r="AC19" s="54"/>
      <c r="AD19" s="53"/>
      <c r="AE19" s="43" t="str">
        <f aca="true">IF(OR(Scores!$H$1&lt;$C18,AH$29),"",OFFSET(Scores!$D$22,(AH$3-1)*2,($C18-1)*2))</f>
        <v/>
      </c>
      <c r="AF19" s="44"/>
      <c r="AG19" s="44"/>
      <c r="AH19" s="46"/>
      <c r="AI19" s="47"/>
      <c r="AJ19" s="48" t="str">
        <f aca="false">IF(AF19="","",IF(AF19="NCR","L",IF(AN19="","",IF(AN19="NCR","W",IF(AF19=AN19,"D",IF(AF19&lt;AN19,"L","W"))))))</f>
        <v/>
      </c>
      <c r="AK19" s="52"/>
      <c r="AL19" s="55"/>
      <c r="AM19" s="51"/>
      <c r="AN19" s="43" t="str">
        <f aca="true">IF(OR(Scores!$H$1&lt;$C18,AQ$29),"",OFFSET(Scores!$D$22,(AQ$3-1)*2,($C18-1)*2))</f>
        <v/>
      </c>
      <c r="AO19" s="44"/>
      <c r="AP19" s="44"/>
      <c r="AQ19" s="46"/>
      <c r="AR19" s="47"/>
      <c r="AS19" s="48" t="str">
        <f aca="false">IF(AO19="","",IF(AO19="NCR","L",IF(AW19="","",IF(AW19="NCR","W",IF(AO19=AW19,"D",IF(AO19&lt;AW19,"L","W"))))))</f>
        <v/>
      </c>
      <c r="AT19" s="52"/>
      <c r="AU19" s="54"/>
      <c r="AV19" s="51"/>
      <c r="AW19" s="43" t="str">
        <f aca="true">IF(OR(Scores!$H$1&lt;$C18,AZ$29),"",OFFSET(Scores!$D$22,(AZ$3-1)*2,($C18-1)*2))</f>
        <v/>
      </c>
      <c r="AX19" s="44"/>
      <c r="AY19" s="44"/>
      <c r="AZ19" s="46"/>
      <c r="BA19" s="47"/>
      <c r="BB19" s="48" t="str">
        <f aca="false">IF(AX19="","",IF(AX19="NCR","L",IF(BF19="","",IF(BF19="NCR","W",IF(AX19=BF19,"D",IF(AX19&lt;BF19,"L","W"))))))</f>
        <v/>
      </c>
      <c r="BC19" s="52"/>
      <c r="BD19" s="54"/>
    </row>
    <row r="20" customFormat="false" ht="12.95" hidden="false" customHeight="true" outlineLevel="0" collapsed="false">
      <c r="A20" s="8"/>
      <c r="B20" s="41" t="n">
        <f aca="false">Scores!R17</f>
        <v>45691</v>
      </c>
      <c r="C20" s="42" t="n">
        <v>8</v>
      </c>
      <c r="D20" s="43" t="str">
        <f aca="true">IF(OR(Scores!$H$1&lt;$C20,G$29),"",OFFSET(Scores!$D$21,(G$3-1)*2,($C20-1)*2))</f>
        <v/>
      </c>
      <c r="E20" s="44" t="str">
        <f aca="true">IF(OR(G$29,D20=""),"",IF(D20="N","NCR",IF(D20="D","DQ",OFFSET(Scores!$E$21,(G$3-1)*2,($C20-1)*2))))</f>
        <v/>
      </c>
      <c r="F20" s="45" t="str">
        <f aca="false">IF(AND(Scores!$H$1&gt;=$C20,G$29),0,IF(OR(E20="",NOT(ISNUMBER(J$3))),"",IF(OR(E20="NCR",E20="DQ"),-5000,100*(J$3-E20)/J$3)))</f>
        <v/>
      </c>
      <c r="G20" s="46" t="n">
        <v>4</v>
      </c>
      <c r="H20" s="47" t="str">
        <f aca="false">IF(OR(G$29,E20=""),"",IF(OR(E20="NCR",E20="DQ"),200,E20)+IF($C20=1,0,H18))</f>
        <v/>
      </c>
      <c r="I20" s="48" t="str">
        <f aca="true">IF(OR(F20="",OFFSET($F20,0,(G20-1)*9)=""),"",IF(OR(E20="NCR",E20="DQ"),"L",IF(OR(OFFSET($E20,0,(G20-1)*9)="NCR",OFFSET($E20,0,(G20-1)*9)="DQ"),"W",IF(F20=OFFSET($F20,0,(G20-1)*9),"D",IF(F20&lt;OFFSET($F20,0,(G20-1)*9),"L","W")))))</f>
        <v/>
      </c>
      <c r="J20" s="49" t="str">
        <f aca="false">IF(I20="","",IF(I20="D",1,IF(I20="W",2,0)))</f>
        <v/>
      </c>
      <c r="K20" s="50" t="str">
        <f aca="false">IF(J20="","",SUM(J$6:J20))</f>
        <v/>
      </c>
      <c r="L20" s="51"/>
      <c r="M20" s="43" t="str">
        <f aca="true">IF(OR(Scores!$H$1&lt;$C20,P$29),"",OFFSET(Scores!$D$21,(P$3-1)*2,($C20-1)*2))</f>
        <v/>
      </c>
      <c r="N20" s="44" t="str">
        <f aca="true">IF(OR(P$29,M20=""),"",IF(M20="N","NCR",IF(M20="D","DQ",OFFSET(Scores!$E$21,(P$3-1)*2,($C20-1)*2))))</f>
        <v/>
      </c>
      <c r="O20" s="45" t="str">
        <f aca="false">IF(AND(Scores!$H$1&gt;=$C20,P$29),0,IF(OR(N20="",NOT(ISNUMBER(S$3))),"",IF(OR(N20="NCR",N20="DQ"),-5000,100*(S$3-N20)/S$3)))</f>
        <v/>
      </c>
      <c r="P20" s="46" t="n">
        <v>5</v>
      </c>
      <c r="Q20" s="47" t="str">
        <f aca="false">IF(OR(P$29,N20=""),"",IF(OR(N20="NCR",N20="DQ"),200,N20)+IF($C20=1,0,Q18))</f>
        <v/>
      </c>
      <c r="R20" s="48" t="str">
        <f aca="true">IF(OR(O20="",OFFSET($F20,0,(P20-1)*9)=""),"",IF(OR(N20="NCR",N20="DQ"),"L",IF(OR(OFFSET($E20,0,(P20-1)*9)="NCR",OFFSET($E20,0,(P20-1)*9)="DQ"),"W",IF(O20=OFFSET($F20,0,(P20-1)*9),"D",IF(O20&lt;OFFSET($F20,0,(P20-1)*9),"L","W")))))</f>
        <v/>
      </c>
      <c r="S20" s="52" t="str">
        <f aca="false">IF(R20="","",IF(R20="D",1,IF(R20="W",2,0)))</f>
        <v/>
      </c>
      <c r="T20" s="54" t="str">
        <f aca="false">IF(S20="","",SUM(S$6:S20))</f>
        <v/>
      </c>
      <c r="U20" s="51"/>
      <c r="V20" s="43" t="str">
        <f aca="true">IF(OR(Scores!$H$1&lt;$C20,Y$29),"",OFFSET(Scores!$D$21,(Y$3-1)*2,($C20-1)*2))</f>
        <v/>
      </c>
      <c r="W20" s="44" t="str">
        <f aca="true">IF(OR(Y$29,V20=""),"",IF(V20="N","NCR",IF(V20="D","DQ",OFFSET(Scores!$E$21,(Y$3-1)*2,($C20-1)*2))))</f>
        <v/>
      </c>
      <c r="X20" s="45" t="str">
        <f aca="false">IF(AND(Scores!$H$1&gt;=$C20,Y$29),0,IF(OR(W20="",NOT(ISNUMBER(AB$3))),"",IF(OR(W20="NCR",W20="DQ"),-5000,100*(AB$3-W20)/AB$3)))</f>
        <v/>
      </c>
      <c r="Y20" s="46" t="n">
        <v>6</v>
      </c>
      <c r="Z20" s="47" t="str">
        <f aca="false">IF(OR(Y$29,W20=""),"",IF(OR(W20="NCR",W20="DQ"),200,W20)+IF($C20=1,0,Z18))</f>
        <v/>
      </c>
      <c r="AA20" s="48" t="str">
        <f aca="true">IF(OR(X20="",OFFSET($F20,0,(Y20-1)*9)=""),"",IF(OR(W20="NCR",W20="DQ"),"L",IF(OR(OFFSET($E20,0,(Y20-1)*9)="NCR",OFFSET($E20,0,(Y20-1)*9)="DQ"),"W",IF(X20=OFFSET($F20,0,(Y20-1)*9),"D",IF(X20&lt;OFFSET($F20,0,(Y20-1)*9),"L","W")))))</f>
        <v/>
      </c>
      <c r="AB20" s="52" t="str">
        <f aca="false">IF(AA20="","",IF(AA20="D",1,IF(AA20="W",2,0)))</f>
        <v/>
      </c>
      <c r="AC20" s="54" t="str">
        <f aca="false">IF(AB20="","",SUM(AB$6:AB20))</f>
        <v/>
      </c>
      <c r="AD20" s="53"/>
      <c r="AE20" s="43" t="str">
        <f aca="true">IF(OR(Scores!$H$1&lt;$C20,AH$29),"",OFFSET(Scores!$D$21,(AH$3-1)*2,($C20-1)*2))</f>
        <v/>
      </c>
      <c r="AF20" s="44" t="str">
        <f aca="true">IF(OR(AH$29,AE20=""),"",IF(AE20="N","NCR",IF(AE20="D","DQ",OFFSET(Scores!$E$21,(AH$3-1)*2,($C20-1)*2))))</f>
        <v/>
      </c>
      <c r="AG20" s="45" t="str">
        <f aca="false">IF(AND(Scores!$H$1&gt;=$C20,AH$29),0,IF(OR(AF20="",NOT(ISNUMBER(AK$3))),"",IF(OR(AF20="NCR",AF20="DQ"),-5000,100*(AK$3-AF20)/AK$3)))</f>
        <v/>
      </c>
      <c r="AH20" s="46" t="n">
        <v>1</v>
      </c>
      <c r="AI20" s="47" t="str">
        <f aca="false">IF(OR(AH$29,AF20=""),"",IF(OR(AF20="NCR",AF20="DQ"),200,AF20)+IF($C20=1,0,AI18))</f>
        <v/>
      </c>
      <c r="AJ20" s="48" t="str">
        <f aca="true">IF(OR(AG20="",OFFSET($F20,0,(AH20-1)*9)=""),"",IF(OR(AF20="NCR",AF20="DQ"),"L",IF(OR(OFFSET($E20,0,(AH20-1)*9)="NCR",OFFSET($E20,0,(AH20-1)*9)="DQ"),"W",IF(AG20=OFFSET($F20,0,(AH20-1)*9),"D",IF(AG20&lt;OFFSET($F20,0,(AH20-1)*9),"L","W")))))</f>
        <v/>
      </c>
      <c r="AK20" s="52" t="str">
        <f aca="false">IF(AJ20="","",IF(AJ20="D",1,IF(AJ20="W",2,0)))</f>
        <v/>
      </c>
      <c r="AL20" s="55" t="str">
        <f aca="false">IF(AK20="","",SUM(AK$6:AK20))</f>
        <v/>
      </c>
      <c r="AM20" s="51"/>
      <c r="AN20" s="43" t="str">
        <f aca="true">IF(OR(Scores!$H$1&lt;$C20,AQ$29),"",OFFSET(Scores!$D$21,(AQ$3-1)*2,($C20-1)*2))</f>
        <v/>
      </c>
      <c r="AO20" s="44" t="str">
        <f aca="true">IF(OR(AQ$29,AN20=""),"",IF(AN20="N","NCR",IF(AN20="D","DQ",OFFSET(Scores!$E$21,(AQ$3-1)*2,($C20-1)*2))))</f>
        <v/>
      </c>
      <c r="AP20" s="45" t="str">
        <f aca="false">IF(AND(Scores!$H$1&gt;=$C20,AQ$29),0,IF(OR(AO20="",NOT(ISNUMBER(AT$3))),"",IF(OR(AO20="NCR",AO20="DQ"),-5000,100*(AT$3-AO20)/AT$3)))</f>
        <v/>
      </c>
      <c r="AQ20" s="46" t="n">
        <v>2</v>
      </c>
      <c r="AR20" s="47" t="str">
        <f aca="false">IF(OR(AQ$29,AO20=""),"",IF(OR(AO20="NCR",AO20="DQ"),200,AO20)+IF($C20=1,0,AR18))</f>
        <v/>
      </c>
      <c r="AS20" s="48" t="str">
        <f aca="true">IF(OR(AP20="",OFFSET($F20,0,(AQ20-1)*9)=""),"",IF(OR(AO20="NCR",AO20="DQ"),"L",IF(OR(OFFSET($E20,0,(AQ20-1)*9)="NCR",OFFSET($E20,0,(AQ20-1)*9)="DQ"),"W",IF(AP20=OFFSET($F20,0,(AQ20-1)*9),"D",IF(AP20&lt;OFFSET($F20,0,(AQ20-1)*9),"L","W")))))</f>
        <v/>
      </c>
      <c r="AT20" s="52" t="str">
        <f aca="false">IF(AS20="","",IF(AS20="D",1,IF(AS20="W",2,0)))</f>
        <v/>
      </c>
      <c r="AU20" s="54" t="str">
        <f aca="false">IF(AT20="","",SUM(AT$6:AT20))</f>
        <v/>
      </c>
      <c r="AV20" s="51"/>
      <c r="AW20" s="43" t="str">
        <f aca="true">IF(OR(Scores!$H$1&lt;$C20,AZ$29),"",OFFSET(Scores!$D$21,(AZ$3-1)*2,($C20-1)*2))</f>
        <v/>
      </c>
      <c r="AX20" s="44" t="str">
        <f aca="true">IF(OR(AZ$29,AW20=""),"",IF(AW20="N","NCR",IF(AW20="D","DQ",OFFSET(Scores!$E$21,(AZ$3-1)*2,($C20-1)*2))))</f>
        <v/>
      </c>
      <c r="AY20" s="45" t="str">
        <f aca="false">IF(AND(Scores!$H$1&gt;=$C20,AZ$29),0,IF(OR(AX20="",NOT(ISNUMBER(BC$3))),"",IF(OR(AX20="NCR",AX20="DQ"),-5000,100*(BC$3-AX20)/BC$3)))</f>
        <v/>
      </c>
      <c r="AZ20" s="46" t="n">
        <v>3</v>
      </c>
      <c r="BA20" s="47" t="str">
        <f aca="false">IF(OR(AZ$29,AX20=""),"",IF(OR(AX20="NCR",AX20="DQ"),200,AX20)+IF($C20=1,0,BA18))</f>
        <v/>
      </c>
      <c r="BB20" s="48" t="str">
        <f aca="true">IF(OR(AY20="",OFFSET($F20,0,(AZ20-1)*9)=""),"",IF(OR(AX20="NCR",AX20="DQ"),"L",IF(OR(OFFSET($E20,0,(AZ20-1)*9)="NCR",OFFSET($E20,0,(AZ20-1)*9)="DQ"),"W",IF(AY20=OFFSET($F20,0,(AZ20-1)*9),"D",IF(AY20&lt;OFFSET($F20,0,(AZ20-1)*9),"L","W")))))</f>
        <v/>
      </c>
      <c r="BC20" s="52" t="str">
        <f aca="false">IF(BB20="","",IF(BB20="D",1,IF(BB20="W",2,0)))</f>
        <v/>
      </c>
      <c r="BD20" s="54" t="str">
        <f aca="false">IF(BC20="","",SUM(BC$6:BC20))</f>
        <v/>
      </c>
    </row>
    <row r="21" customFormat="false" ht="12.95" hidden="false" customHeight="true" outlineLevel="0" collapsed="false">
      <c r="A21" s="8"/>
      <c r="B21" s="41"/>
      <c r="C21" s="42"/>
      <c r="D21" s="43" t="str">
        <f aca="true">IF(OR(Scores!$H$1&lt;$C20,G$29),"",OFFSET(Scores!$D$22,(G$3-1)*2,($C20-1)*2))</f>
        <v/>
      </c>
      <c r="E21" s="44"/>
      <c r="F21" s="44"/>
      <c r="G21" s="46"/>
      <c r="H21" s="47"/>
      <c r="I21" s="48" t="str">
        <f aca="false">IF(E21="","",IF(E21="NCR","L",IF(M21="","",IF(M21="NCR","W",IF(E21=M21,"D",IF(E21&lt;M21,"L","W"))))))</f>
        <v/>
      </c>
      <c r="J21" s="49"/>
      <c r="K21" s="50"/>
      <c r="L21" s="51"/>
      <c r="M21" s="43" t="str">
        <f aca="true">IF(OR(Scores!$H$1&lt;$C20,P$29),"",OFFSET(Scores!$D$22,(P$3-1)*2,($C20-1)*2))</f>
        <v/>
      </c>
      <c r="N21" s="44"/>
      <c r="O21" s="44"/>
      <c r="P21" s="46"/>
      <c r="Q21" s="47"/>
      <c r="R21" s="48" t="str">
        <f aca="false">IF(N21="","",IF(N21="NCR","L",IF(V21="","",IF(V21="NCR","W",IF(N21=V21,"D",IF(N21&lt;V21,"L","W"))))))</f>
        <v/>
      </c>
      <c r="S21" s="52"/>
      <c r="T21" s="54"/>
      <c r="U21" s="51"/>
      <c r="V21" s="43" t="str">
        <f aca="true">IF(OR(Scores!$H$1&lt;$C20,Y$29),"",OFFSET(Scores!$D$22,(Y$3-1)*2,($C20-1)*2))</f>
        <v/>
      </c>
      <c r="W21" s="44"/>
      <c r="X21" s="44"/>
      <c r="Y21" s="46"/>
      <c r="Z21" s="47"/>
      <c r="AA21" s="48" t="str">
        <f aca="false">IF(W21="","",IF(W21="NCR","L",IF(AE21="","",IF(AE21="NCR","W",IF(W21=AE21,"D",IF(W21&lt;AE21,"L","W"))))))</f>
        <v/>
      </c>
      <c r="AB21" s="52"/>
      <c r="AC21" s="54"/>
      <c r="AD21" s="53"/>
      <c r="AE21" s="43" t="str">
        <f aca="true">IF(OR(Scores!$H$1&lt;$C20,AH$29),"",OFFSET(Scores!$D$22,(AH$3-1)*2,($C20-1)*2))</f>
        <v/>
      </c>
      <c r="AF21" s="44"/>
      <c r="AG21" s="44"/>
      <c r="AH21" s="46"/>
      <c r="AI21" s="47"/>
      <c r="AJ21" s="48" t="str">
        <f aca="false">IF(AF21="","",IF(AF21="NCR","L",IF(AN21="","",IF(AN21="NCR","W",IF(AF21=AN21,"D",IF(AF21&lt;AN21,"L","W"))))))</f>
        <v/>
      </c>
      <c r="AK21" s="52"/>
      <c r="AL21" s="55"/>
      <c r="AM21" s="51"/>
      <c r="AN21" s="43" t="str">
        <f aca="true">IF(OR(Scores!$H$1&lt;$C20,AQ$29),"",OFFSET(Scores!$D$22,(AQ$3-1)*2,($C20-1)*2))</f>
        <v/>
      </c>
      <c r="AO21" s="44"/>
      <c r="AP21" s="44"/>
      <c r="AQ21" s="46"/>
      <c r="AR21" s="47"/>
      <c r="AS21" s="48" t="str">
        <f aca="false">IF(AO21="","",IF(AO21="NCR","L",IF(AW21="","",IF(AW21="NCR","W",IF(AO21=AW21,"D",IF(AO21&lt;AW21,"L","W"))))))</f>
        <v/>
      </c>
      <c r="AT21" s="52"/>
      <c r="AU21" s="54"/>
      <c r="AV21" s="51"/>
      <c r="AW21" s="43" t="str">
        <f aca="true">IF(OR(Scores!$H$1&lt;$C20,AZ$29),"",OFFSET(Scores!$D$22,(AZ$3-1)*2,($C20-1)*2))</f>
        <v/>
      </c>
      <c r="AX21" s="44"/>
      <c r="AY21" s="44"/>
      <c r="AZ21" s="46"/>
      <c r="BA21" s="47"/>
      <c r="BB21" s="48" t="str">
        <f aca="false">IF(AX21="","",IF(AX21="NCR","L",IF(BF21="","",IF(BF21="NCR","W",IF(AX21=BF21,"D",IF(AX21&lt;BF21,"L","W"))))))</f>
        <v/>
      </c>
      <c r="BC21" s="52"/>
      <c r="BD21" s="54"/>
    </row>
    <row r="22" customFormat="false" ht="12.95" hidden="false" customHeight="true" outlineLevel="0" collapsed="false">
      <c r="A22" s="8"/>
      <c r="B22" s="41" t="n">
        <f aca="false">Scores!T17</f>
        <v>45705</v>
      </c>
      <c r="C22" s="42" t="n">
        <v>9</v>
      </c>
      <c r="D22" s="43" t="str">
        <f aca="true">IF(OR(Scores!$H$1&lt;$C22,G$29),"",OFFSET(Scores!$D$21,(G$3-1)*2,($C22-1)*2))</f>
        <v/>
      </c>
      <c r="E22" s="44" t="str">
        <f aca="true">IF(OR(G$29,D22=""),"",IF(D22="N","NCR",IF(D22="D","DQ",OFFSET(Scores!$E$21,(G$3-1)*2,($C22-1)*2))))</f>
        <v/>
      </c>
      <c r="F22" s="45" t="str">
        <f aca="false">IF(AND(Scores!$H$1&gt;=$C22,G$29),0,IF(OR(E22="",NOT(ISNUMBER(J$3))),"",IF(OR(E22="NCR",E22="DQ"),-5000,100*(J$3-E22)/J$3)))</f>
        <v/>
      </c>
      <c r="G22" s="46" t="n">
        <v>5</v>
      </c>
      <c r="H22" s="47" t="str">
        <f aca="false">IF(OR(G$29,E22=""),"",IF(OR(E22="NCR",E22="DQ"),200,E22)+IF($C22=1,0,H20))</f>
        <v/>
      </c>
      <c r="I22" s="48" t="str">
        <f aca="true">IF(OR(F22="",OFFSET($F22,0,(G22-1)*9)=""),"",IF(OR(E22="NCR",E22="DQ"),"L",IF(OR(OFFSET($E22,0,(G22-1)*9)="NCR",OFFSET($E22,0,(G22-1)*9)="DQ"),"W",IF(F22=OFFSET($F22,0,(G22-1)*9),"D",IF(F22&lt;OFFSET($F22,0,(G22-1)*9),"L","W")))))</f>
        <v/>
      </c>
      <c r="J22" s="49" t="str">
        <f aca="false">IF(I22="","",IF(I22="D",1,IF(I22="W",2,0)))</f>
        <v/>
      </c>
      <c r="K22" s="50" t="str">
        <f aca="false">IF(J22="","",SUM(J$6:J22))</f>
        <v/>
      </c>
      <c r="L22" s="51"/>
      <c r="M22" s="43" t="str">
        <f aca="true">IF(OR(Scores!$H$1&lt;$C22,P$29),"",OFFSET(Scores!$D$21,(P$3-1)*2,($C22-1)*2))</f>
        <v/>
      </c>
      <c r="N22" s="44" t="str">
        <f aca="true">IF(OR(P$29,M22=""),"",IF(M22="N","NCR",IF(M22="D","DQ",OFFSET(Scores!$E$21,(P$3-1)*2,($C22-1)*2))))</f>
        <v/>
      </c>
      <c r="O22" s="45" t="str">
        <f aca="false">IF(AND(Scores!$H$1&gt;=$C22,P$29),0,IF(OR(N22="",NOT(ISNUMBER(S$3))),"",IF(OR(N22="NCR",N22="DQ"),-5000,100*(S$3-N22)/S$3)))</f>
        <v/>
      </c>
      <c r="P22" s="46" t="n">
        <v>6</v>
      </c>
      <c r="Q22" s="47" t="str">
        <f aca="false">IF(OR(P$29,N22=""),"",IF(OR(N22="NCR",N22="DQ"),200,N22)+IF($C22=1,0,Q20))</f>
        <v/>
      </c>
      <c r="R22" s="48" t="str">
        <f aca="true">IF(OR(O22="",OFFSET($F22,0,(P22-1)*9)=""),"",IF(OR(N22="NCR",N22="DQ"),"L",IF(OR(OFFSET($E22,0,(P22-1)*9)="NCR",OFFSET($E22,0,(P22-1)*9)="DQ"),"W",IF(O22=OFFSET($F22,0,(P22-1)*9),"D",IF(O22&lt;OFFSET($F22,0,(P22-1)*9),"L","W")))))</f>
        <v/>
      </c>
      <c r="S22" s="52" t="str">
        <f aca="false">IF(R22="","",IF(R22="D",1,IF(R22="W",2,0)))</f>
        <v/>
      </c>
      <c r="T22" s="54" t="str">
        <f aca="false">IF(S22="","",SUM(S$6:S22))</f>
        <v/>
      </c>
      <c r="U22" s="51"/>
      <c r="V22" s="43" t="str">
        <f aca="true">IF(OR(Scores!$H$1&lt;$C22,Y$29),"",OFFSET(Scores!$D$21,(Y$3-1)*2,($C22-1)*2))</f>
        <v/>
      </c>
      <c r="W22" s="44" t="str">
        <f aca="true">IF(OR(Y$29,V22=""),"",IF(V22="N","NCR",IF(V22="D","DQ",OFFSET(Scores!$E$21,(Y$3-1)*2,($C22-1)*2))))</f>
        <v/>
      </c>
      <c r="X22" s="45" t="str">
        <f aca="false">IF(AND(Scores!$H$1&gt;=$C22,Y$29),0,IF(OR(W22="",NOT(ISNUMBER(AB$3))),"",IF(OR(W22="NCR",W22="DQ"),-5000,100*(AB$3-W22)/AB$3)))</f>
        <v/>
      </c>
      <c r="Y22" s="46" t="n">
        <v>4</v>
      </c>
      <c r="Z22" s="47" t="str">
        <f aca="false">IF(OR(Y$29,W22=""),"",IF(OR(W22="NCR",W22="DQ"),200,W22)+IF($C22=1,0,Z20))</f>
        <v/>
      </c>
      <c r="AA22" s="48" t="str">
        <f aca="true">IF(OR(X22="",OFFSET($F22,0,(Y22-1)*9)=""),"",IF(OR(W22="NCR",W22="DQ"),"L",IF(OR(OFFSET($E22,0,(Y22-1)*9)="NCR",OFFSET($E22,0,(Y22-1)*9)="DQ"),"W",IF(X22=OFFSET($F22,0,(Y22-1)*9),"D",IF(X22&lt;OFFSET($F22,0,(Y22-1)*9),"L","W")))))</f>
        <v/>
      </c>
      <c r="AB22" s="52" t="str">
        <f aca="false">IF(AA22="","",IF(AA22="D",1,IF(AA22="W",2,0)))</f>
        <v/>
      </c>
      <c r="AC22" s="54" t="str">
        <f aca="false">IF(AB22="","",SUM(AB$6:AB22))</f>
        <v/>
      </c>
      <c r="AD22" s="53"/>
      <c r="AE22" s="43" t="str">
        <f aca="true">IF(OR(Scores!$H$1&lt;$C22,AH$29),"",OFFSET(Scores!$D$21,(AH$3-1)*2,($C22-1)*2))</f>
        <v/>
      </c>
      <c r="AF22" s="44" t="str">
        <f aca="true">IF(OR(AH$29,AE22=""),"",IF(AE22="N","NCR",IF(AE22="D","DQ",OFFSET(Scores!$E$21,(AH$3-1)*2,($C22-1)*2))))</f>
        <v/>
      </c>
      <c r="AG22" s="45" t="str">
        <f aca="false">IF(AND(Scores!$H$1&gt;=$C22,AH$29),0,IF(OR(AF22="",NOT(ISNUMBER(AK$3))),"",IF(OR(AF22="NCR",AF22="DQ"),-5000,100*(AK$3-AF22)/AK$3)))</f>
        <v/>
      </c>
      <c r="AH22" s="46" t="n">
        <v>3</v>
      </c>
      <c r="AI22" s="47" t="str">
        <f aca="false">IF(OR(AH$29,AF22=""),"",IF(OR(AF22="NCR",AF22="DQ"),200,AF22)+IF($C22=1,0,AI20))</f>
        <v/>
      </c>
      <c r="AJ22" s="48" t="str">
        <f aca="true">IF(OR(AG22="",OFFSET($F22,0,(AH22-1)*9)=""),"",IF(OR(AF22="NCR",AF22="DQ"),"L",IF(OR(OFFSET($E22,0,(AH22-1)*9)="NCR",OFFSET($E22,0,(AH22-1)*9)="DQ"),"W",IF(AG22=OFFSET($F22,0,(AH22-1)*9),"D",IF(AG22&lt;OFFSET($F22,0,(AH22-1)*9),"L","W")))))</f>
        <v/>
      </c>
      <c r="AK22" s="52" t="str">
        <f aca="false">IF(AJ22="","",IF(AJ22="D",1,IF(AJ22="W",2,0)))</f>
        <v/>
      </c>
      <c r="AL22" s="55" t="str">
        <f aca="false">IF(AK22="","",SUM(AK$6:AK22))</f>
        <v/>
      </c>
      <c r="AM22" s="51"/>
      <c r="AN22" s="43" t="str">
        <f aca="true">IF(OR(Scores!$H$1&lt;$C22,AQ$29),"",OFFSET(Scores!$D$21,(AQ$3-1)*2,($C22-1)*2))</f>
        <v/>
      </c>
      <c r="AO22" s="44" t="str">
        <f aca="true">IF(OR(AQ$29,AN22=""),"",IF(AN22="N","NCR",IF(AN22="D","DQ",OFFSET(Scores!$E$21,(AQ$3-1)*2,($C22-1)*2))))</f>
        <v/>
      </c>
      <c r="AP22" s="45" t="str">
        <f aca="false">IF(AND(Scores!$H$1&gt;=$C22,AQ$29),0,IF(OR(AO22="",NOT(ISNUMBER(AT$3))),"",IF(OR(AO22="NCR",AO22="DQ"),-5000,100*(AT$3-AO22)/AT$3)))</f>
        <v/>
      </c>
      <c r="AQ22" s="46" t="n">
        <v>1</v>
      </c>
      <c r="AR22" s="47" t="str">
        <f aca="false">IF(OR(AQ$29,AO22=""),"",IF(OR(AO22="NCR",AO22="DQ"),200,AO22)+IF($C22=1,0,AR20))</f>
        <v/>
      </c>
      <c r="AS22" s="48" t="str">
        <f aca="true">IF(OR(AP22="",OFFSET($F22,0,(AQ22-1)*9)=""),"",IF(OR(AO22="NCR",AO22="DQ"),"L",IF(OR(OFFSET($E22,0,(AQ22-1)*9)="NCR",OFFSET($E22,0,(AQ22-1)*9)="DQ"),"W",IF(AP22=OFFSET($F22,0,(AQ22-1)*9),"D",IF(AP22&lt;OFFSET($F22,0,(AQ22-1)*9),"L","W")))))</f>
        <v/>
      </c>
      <c r="AT22" s="52" t="str">
        <f aca="false">IF(AS22="","",IF(AS22="D",1,IF(AS22="W",2,0)))</f>
        <v/>
      </c>
      <c r="AU22" s="54" t="str">
        <f aca="false">IF(AT22="","",SUM(AT$6:AT22))</f>
        <v/>
      </c>
      <c r="AV22" s="51"/>
      <c r="AW22" s="43" t="str">
        <f aca="true">IF(OR(Scores!$H$1&lt;$C22,AZ$29),"",OFFSET(Scores!$D$21,(AZ$3-1)*2,($C22-1)*2))</f>
        <v/>
      </c>
      <c r="AX22" s="44" t="str">
        <f aca="true">IF(OR(AZ$29,AW22=""),"",IF(AW22="N","NCR",IF(AW22="D","DQ",OFFSET(Scores!$E$21,(AZ$3-1)*2,($C22-1)*2))))</f>
        <v/>
      </c>
      <c r="AY22" s="45" t="str">
        <f aca="false">IF(AND(Scores!$H$1&gt;=$C22,AZ$29),0,IF(OR(AX22="",NOT(ISNUMBER(BC$3))),"",IF(OR(AX22="NCR",AX22="DQ"),-5000,100*(BC$3-AX22)/BC$3)))</f>
        <v/>
      </c>
      <c r="AZ22" s="46" t="n">
        <v>2</v>
      </c>
      <c r="BA22" s="47" t="str">
        <f aca="false">IF(OR(AZ$29,AX22=""),"",IF(OR(AX22="NCR",AX22="DQ"),200,AX22)+IF($C22=1,0,BA20))</f>
        <v/>
      </c>
      <c r="BB22" s="48" t="str">
        <f aca="true">IF(OR(AY22="",OFFSET($F22,0,(AZ22-1)*9)=""),"",IF(OR(AX22="NCR",AX22="DQ"),"L",IF(OR(OFFSET($E22,0,(AZ22-1)*9)="NCR",OFFSET($E22,0,(AZ22-1)*9)="DQ"),"W",IF(AY22=OFFSET($F22,0,(AZ22-1)*9),"D",IF(AY22&lt;OFFSET($F22,0,(AZ22-1)*9),"L","W")))))</f>
        <v/>
      </c>
      <c r="BC22" s="52" t="str">
        <f aca="false">IF(BB22="","",IF(BB22="D",1,IF(BB22="W",2,0)))</f>
        <v/>
      </c>
      <c r="BD22" s="54" t="str">
        <f aca="false">IF(BC22="","",SUM(BC$6:BC22))</f>
        <v/>
      </c>
    </row>
    <row r="23" customFormat="false" ht="12.95" hidden="false" customHeight="true" outlineLevel="0" collapsed="false">
      <c r="A23" s="8"/>
      <c r="B23" s="41"/>
      <c r="C23" s="42"/>
      <c r="D23" s="43" t="str">
        <f aca="true">IF(OR(Scores!$H$1&lt;$C22,G$29),"",OFFSET(Scores!$D$22,(G$3-1)*2,($C22-1)*2))</f>
        <v/>
      </c>
      <c r="E23" s="44"/>
      <c r="F23" s="44"/>
      <c r="G23" s="46"/>
      <c r="H23" s="47"/>
      <c r="I23" s="48" t="str">
        <f aca="false">IF(E23="","",IF(E23="NCR","L",IF(M23="","",IF(M23="NCR","W",IF(E23=M23,"D",IF(E23&lt;M23,"L","W"))))))</f>
        <v/>
      </c>
      <c r="J23" s="49"/>
      <c r="K23" s="50"/>
      <c r="L23" s="51"/>
      <c r="M23" s="43" t="str">
        <f aca="true">IF(OR(Scores!$H$1&lt;$C22,P$29),"",OFFSET(Scores!$D$22,(P$3-1)*2,($C22-1)*2))</f>
        <v/>
      </c>
      <c r="N23" s="44"/>
      <c r="O23" s="44"/>
      <c r="P23" s="46"/>
      <c r="Q23" s="47"/>
      <c r="R23" s="48" t="str">
        <f aca="false">IF(N23="","",IF(N23="NCR","L",IF(V23="","",IF(V23="NCR","W",IF(N23=V23,"D",IF(N23&lt;V23,"L","W"))))))</f>
        <v/>
      </c>
      <c r="S23" s="52"/>
      <c r="T23" s="54"/>
      <c r="U23" s="51"/>
      <c r="V23" s="43" t="str">
        <f aca="true">IF(OR(Scores!$H$1&lt;$C22,Y$29),"",OFFSET(Scores!$D$22,(Y$3-1)*2,($C22-1)*2))</f>
        <v/>
      </c>
      <c r="W23" s="44"/>
      <c r="X23" s="44"/>
      <c r="Y23" s="46"/>
      <c r="Z23" s="47"/>
      <c r="AA23" s="48" t="str">
        <f aca="false">IF(W23="","",IF(W23="NCR","L",IF(AE23="","",IF(AE23="NCR","W",IF(W23=AE23,"D",IF(W23&lt;AE23,"L","W"))))))</f>
        <v/>
      </c>
      <c r="AB23" s="52"/>
      <c r="AC23" s="54"/>
      <c r="AD23" s="53"/>
      <c r="AE23" s="43" t="str">
        <f aca="true">IF(OR(Scores!$H$1&lt;$C22,AH$29),"",OFFSET(Scores!$D$22,(AH$3-1)*2,($C22-1)*2))</f>
        <v/>
      </c>
      <c r="AF23" s="44"/>
      <c r="AG23" s="44"/>
      <c r="AH23" s="46"/>
      <c r="AI23" s="47"/>
      <c r="AJ23" s="48" t="str">
        <f aca="false">IF(AF23="","",IF(AF23="NCR","L",IF(AN23="","",IF(AN23="NCR","W",IF(AF23=AN23,"D",IF(AF23&lt;AN23,"L","W"))))))</f>
        <v/>
      </c>
      <c r="AK23" s="52"/>
      <c r="AL23" s="55"/>
      <c r="AM23" s="51"/>
      <c r="AN23" s="43" t="str">
        <f aca="true">IF(OR(Scores!$H$1&lt;$C22,AQ$29),"",OFFSET(Scores!$D$22,(AQ$3-1)*2,($C22-1)*2))</f>
        <v/>
      </c>
      <c r="AO23" s="44"/>
      <c r="AP23" s="44"/>
      <c r="AQ23" s="46"/>
      <c r="AR23" s="47"/>
      <c r="AS23" s="48" t="str">
        <f aca="false">IF(AO23="","",IF(AO23="NCR","L",IF(AW23="","",IF(AW23="NCR","W",IF(AO23=AW23,"D",IF(AO23&lt;AW23,"L","W"))))))</f>
        <v/>
      </c>
      <c r="AT23" s="52"/>
      <c r="AU23" s="54"/>
      <c r="AV23" s="51"/>
      <c r="AW23" s="43" t="str">
        <f aca="true">IF(OR(Scores!$H$1&lt;$C22,AZ$29),"",OFFSET(Scores!$D$22,(AZ$3-1)*2,($C22-1)*2))</f>
        <v/>
      </c>
      <c r="AX23" s="44"/>
      <c r="AY23" s="44"/>
      <c r="AZ23" s="46"/>
      <c r="BA23" s="47"/>
      <c r="BB23" s="48" t="str">
        <f aca="false">IF(AX23="","",IF(AX23="NCR","L",IF(BF23="","",IF(BF23="NCR","W",IF(AX23=BF23,"D",IF(AX23&lt;BF23,"L","W"))))))</f>
        <v/>
      </c>
      <c r="BC23" s="52"/>
      <c r="BD23" s="54"/>
    </row>
    <row r="24" customFormat="false" ht="12.95" hidden="false" customHeight="true" outlineLevel="0" collapsed="false">
      <c r="A24" s="58"/>
      <c r="B24" s="41" t="n">
        <f aca="false">Scores!V17</f>
        <v>45719</v>
      </c>
      <c r="C24" s="42" t="n">
        <v>10</v>
      </c>
      <c r="D24" s="43" t="str">
        <f aca="true">IF(OR(Scores!$H$1&lt;$C24,G$29),"",OFFSET(Scores!$D$21,(G$3-1)*2,($C24-1)*2))</f>
        <v/>
      </c>
      <c r="E24" s="44" t="str">
        <f aca="true">IF(OR(G$29,D24=""),"",IF(D24="N","NCR",IF(D24="D","DQ",OFFSET(Scores!$E$21,(G$3-1)*2,($C24-1)*2))))</f>
        <v/>
      </c>
      <c r="F24" s="45" t="str">
        <f aca="false">IF(AND(Scores!$H$1&gt;=$C24,G$29),0,IF(OR(E24="",NOT(ISNUMBER(J$3))),"",IF(OR(E24="NCR",E24="DQ"),-5000,100*(J$3-E24)/J$3)))</f>
        <v/>
      </c>
      <c r="G24" s="46" t="n">
        <v>6</v>
      </c>
      <c r="H24" s="47" t="str">
        <f aca="false">IF(OR(G$29,E24=""),"",IF(OR(E24="NCR",E24="DQ"),200,E24)+IF($C24=1,0,H22))</f>
        <v/>
      </c>
      <c r="I24" s="48" t="str">
        <f aca="true">IF(OR(F24="",OFFSET($F24,0,(G24-1)*9)=""),"",IF(OR(E24="NCR",E24="DQ"),"L",IF(OR(OFFSET($E24,0,(G24-1)*9)="NCR",OFFSET($E24,0,(G24-1)*9)="DQ"),"W",IF(F24=OFFSET($F24,0,(G24-1)*9),"D",IF(F24&lt;OFFSET($F24,0,(G24-1)*9),"L","W")))))</f>
        <v/>
      </c>
      <c r="J24" s="49" t="str">
        <f aca="false">IF(I24="","",IF(I24="D",1,IF(I24="W",2,0)))</f>
        <v/>
      </c>
      <c r="K24" s="50" t="str">
        <f aca="false">IF(J24="","",SUM(J$6:J24))</f>
        <v/>
      </c>
      <c r="L24" s="51"/>
      <c r="M24" s="43" t="str">
        <f aca="true">IF(OR(Scores!$H$1&lt;$C24,P$29),"",OFFSET(Scores!$D$21,(P$3-1)*2,($C24-1)*2))</f>
        <v/>
      </c>
      <c r="N24" s="44" t="str">
        <f aca="true">IF(OR(P$29,M24=""),"",IF(M24="N","NCR",IF(M24="D","DQ",OFFSET(Scores!$E$21,(P$3-1)*2,($C24-1)*2))))</f>
        <v/>
      </c>
      <c r="O24" s="45" t="str">
        <f aca="false">IF(AND(Scores!$H$1&gt;=$C24,P$29),0,IF(OR(N24="",NOT(ISNUMBER(S$3))),"",IF(OR(N24="NCR",N24="DQ"),-5000,100*(S$3-N24)/S$3)))</f>
        <v/>
      </c>
      <c r="P24" s="46" t="n">
        <v>3</v>
      </c>
      <c r="Q24" s="47" t="str">
        <f aca="false">IF(OR(P$29,N24=""),"",IF(OR(N24="NCR",N24="DQ"),200,N24)+IF($C24=1,0,Q22))</f>
        <v/>
      </c>
      <c r="R24" s="48" t="str">
        <f aca="true">IF(OR(O24="",OFFSET($F24,0,(P24-1)*9)=""),"",IF(OR(N24="NCR",N24="DQ"),"L",IF(OR(OFFSET($E24,0,(P24-1)*9)="NCR",OFFSET($E24,0,(P24-1)*9)="DQ"),"W",IF(O24=OFFSET($F24,0,(P24-1)*9),"D",IF(O24&lt;OFFSET($F24,0,(P24-1)*9),"L","W")))))</f>
        <v/>
      </c>
      <c r="S24" s="52" t="str">
        <f aca="false">IF(R24="","",IF(R24="D",1,IF(R24="W",2,0)))</f>
        <v/>
      </c>
      <c r="T24" s="54" t="str">
        <f aca="false">IF(S24="","",SUM(S$6:S24))</f>
        <v/>
      </c>
      <c r="U24" s="51"/>
      <c r="V24" s="43" t="str">
        <f aca="true">IF(OR(Scores!$H$1&lt;$C24,Y$29),"",OFFSET(Scores!$D$21,(Y$3-1)*2,($C24-1)*2))</f>
        <v/>
      </c>
      <c r="W24" s="44" t="str">
        <f aca="true">IF(OR(Y$29,V24=""),"",IF(V24="N","NCR",IF(V24="D","DQ",OFFSET(Scores!$E$21,(Y$3-1)*2,($C24-1)*2))))</f>
        <v/>
      </c>
      <c r="X24" s="45" t="str">
        <f aca="false">IF(AND(Scores!$H$1&gt;=$C24,Y$29),0,IF(OR(W24="",NOT(ISNUMBER(AB$3))),"",IF(OR(W24="NCR",W24="DQ"),-5000,100*(AB$3-W24)/AB$3)))</f>
        <v/>
      </c>
      <c r="Y24" s="46" t="n">
        <v>2</v>
      </c>
      <c r="Z24" s="47" t="str">
        <f aca="false">IF(OR(Y$29,W24=""),"",IF(OR(W24="NCR",W24="DQ"),200,W24)+IF($C24=1,0,Z22))</f>
        <v/>
      </c>
      <c r="AA24" s="48" t="str">
        <f aca="true">IF(OR(X24="",OFFSET($F24,0,(Y24-1)*9)=""),"",IF(OR(W24="NCR",W24="DQ"),"L",IF(OR(OFFSET($E24,0,(Y24-1)*9)="NCR",OFFSET($E24,0,(Y24-1)*9)="DQ"),"W",IF(X24=OFFSET($F24,0,(Y24-1)*9),"D",IF(X24&lt;OFFSET($F24,0,(Y24-1)*9),"L","W")))))</f>
        <v/>
      </c>
      <c r="AB24" s="52" t="str">
        <f aca="false">IF(AA24="","",IF(AA24="D",1,IF(AA24="W",2,0)))</f>
        <v/>
      </c>
      <c r="AC24" s="54" t="str">
        <f aca="false">IF(AB24="","",SUM(AB$6:AB24))</f>
        <v/>
      </c>
      <c r="AD24" s="53"/>
      <c r="AE24" s="43" t="str">
        <f aca="true">IF(OR(Scores!$H$1&lt;$C24,AH$29),"",OFFSET(Scores!$D$21,(AH$3-1)*2,($C24-1)*2))</f>
        <v/>
      </c>
      <c r="AF24" s="44" t="str">
        <f aca="true">IF(OR(AH$29,AE24=""),"",IF(AE24="N","NCR",IF(AE24="D","DQ",OFFSET(Scores!$E$21,(AH$3-1)*2,($C24-1)*2))))</f>
        <v/>
      </c>
      <c r="AG24" s="45" t="str">
        <f aca="false">IF(AND(Scores!$H$1&gt;=$C24,AH$29),0,IF(OR(AF24="",NOT(ISNUMBER(AK$3))),"",IF(OR(AF24="NCR",AF24="DQ"),-5000,100*(AK$3-AF24)/AK$3)))</f>
        <v/>
      </c>
      <c r="AH24" s="46" t="n">
        <v>5</v>
      </c>
      <c r="AI24" s="47" t="str">
        <f aca="false">IF(OR(AH$29,AF24=""),"",IF(OR(AF24="NCR",AF24="DQ"),200,AF24)+IF($C24=1,0,AI22))</f>
        <v/>
      </c>
      <c r="AJ24" s="48" t="str">
        <f aca="true">IF(OR(AG24="",OFFSET($F24,0,(AH24-1)*9)=""),"",IF(OR(AF24="NCR",AF24="DQ"),"L",IF(OR(OFFSET($E24,0,(AH24-1)*9)="NCR",OFFSET($E24,0,(AH24-1)*9)="DQ"),"W",IF(AG24=OFFSET($F24,0,(AH24-1)*9),"D",IF(AG24&lt;OFFSET($F24,0,(AH24-1)*9),"L","W")))))</f>
        <v/>
      </c>
      <c r="AK24" s="52" t="str">
        <f aca="false">IF(AJ24="","",IF(AJ24="D",1,IF(AJ24="W",2,0)))</f>
        <v/>
      </c>
      <c r="AL24" s="55" t="str">
        <f aca="false">IF(AK24="","",SUM(AK$6:AK24))</f>
        <v/>
      </c>
      <c r="AM24" s="51"/>
      <c r="AN24" s="43" t="str">
        <f aca="true">IF(OR(Scores!$H$1&lt;$C24,AQ$29),"",OFFSET(Scores!$D$21,(AQ$3-1)*2,($C24-1)*2))</f>
        <v/>
      </c>
      <c r="AO24" s="44" t="str">
        <f aca="true">IF(OR(AQ$29,AN24=""),"",IF(AN24="N","NCR",IF(AN24="D","DQ",OFFSET(Scores!$E$21,(AQ$3-1)*2,($C24-1)*2))))</f>
        <v/>
      </c>
      <c r="AP24" s="45" t="str">
        <f aca="false">IF(AND(Scores!$H$1&gt;=$C24,AQ$29),0,IF(OR(AO24="",NOT(ISNUMBER(AT$3))),"",IF(OR(AO24="NCR",AO24="DQ"),-5000,100*(AT$3-AO24)/AT$3)))</f>
        <v/>
      </c>
      <c r="AQ24" s="46" t="n">
        <v>4</v>
      </c>
      <c r="AR24" s="47" t="str">
        <f aca="false">IF(OR(AQ$29,AO24=""),"",IF(OR(AO24="NCR",AO24="DQ"),200,AO24)+IF($C24=1,0,AR22))</f>
        <v/>
      </c>
      <c r="AS24" s="48" t="str">
        <f aca="true">IF(OR(AP24="",OFFSET($F24,0,(AQ24-1)*9)=""),"",IF(OR(AO24="NCR",AO24="DQ"),"L",IF(OR(OFFSET($E24,0,(AQ24-1)*9)="NCR",OFFSET($E24,0,(AQ24-1)*9)="DQ"),"W",IF(AP24=OFFSET($F24,0,(AQ24-1)*9),"D",IF(AP24&lt;OFFSET($F24,0,(AQ24-1)*9),"L","W")))))</f>
        <v/>
      </c>
      <c r="AT24" s="52" t="str">
        <f aca="false">IF(AS24="","",IF(AS24="D",1,IF(AS24="W",2,0)))</f>
        <v/>
      </c>
      <c r="AU24" s="54" t="str">
        <f aca="false">IF(AT24="","",SUM(AT$6:AT24))</f>
        <v/>
      </c>
      <c r="AV24" s="51"/>
      <c r="AW24" s="43" t="str">
        <f aca="true">IF(OR(Scores!$H$1&lt;$C24,AZ$29),"",OFFSET(Scores!$D$21,(AZ$3-1)*2,($C24-1)*2))</f>
        <v/>
      </c>
      <c r="AX24" s="44" t="str">
        <f aca="true">IF(OR(AZ$29,AW24=""),"",IF(AW24="N","NCR",IF(AW24="D","DQ",OFFSET(Scores!$E$21,(AZ$3-1)*2,($C24-1)*2))))</f>
        <v/>
      </c>
      <c r="AY24" s="45" t="str">
        <f aca="false">IF(AND(Scores!$H$1&gt;=$C24,AZ$29),0,IF(OR(AX24="",NOT(ISNUMBER(BC$3))),"",IF(OR(AX24="NCR",AX24="DQ"),-5000,100*(BC$3-AX24)/BC$3)))</f>
        <v/>
      </c>
      <c r="AZ24" s="46" t="n">
        <v>1</v>
      </c>
      <c r="BA24" s="47" t="str">
        <f aca="false">IF(OR(AZ$29,AX24=""),"",IF(OR(AX24="NCR",AX24="DQ"),200,AX24)+IF($C24=1,0,BA22))</f>
        <v/>
      </c>
      <c r="BB24" s="48" t="str">
        <f aca="true">IF(OR(AY24="",OFFSET($F24,0,(AZ24-1)*9)=""),"",IF(OR(AX24="NCR",AX24="DQ"),"L",IF(OR(OFFSET($E24,0,(AZ24-1)*9)="NCR",OFFSET($E24,0,(AZ24-1)*9)="DQ"),"W",IF(AY24=OFFSET($F24,0,(AZ24-1)*9),"D",IF(AY24&lt;OFFSET($F24,0,(AZ24-1)*9),"L","W")))))</f>
        <v/>
      </c>
      <c r="BC24" s="52" t="str">
        <f aca="false">IF(BB24="","",IF(BB24="D",1,IF(BB24="W",2,0)))</f>
        <v/>
      </c>
      <c r="BD24" s="54" t="str">
        <f aca="false">IF(BC24="","",SUM(BC$6:BC24))</f>
        <v/>
      </c>
    </row>
    <row r="25" customFormat="false" ht="12.95" hidden="false" customHeight="true" outlineLevel="0" collapsed="false">
      <c r="A25" s="58"/>
      <c r="B25" s="41"/>
      <c r="C25" s="42"/>
      <c r="D25" s="43" t="str">
        <f aca="true">IF(OR(Scores!$H$1&lt;$C24,G$29),"",OFFSET(Scores!$D$22,(G$3-1)*2,($C24-1)*2))</f>
        <v/>
      </c>
      <c r="E25" s="44"/>
      <c r="F25" s="44"/>
      <c r="G25" s="46"/>
      <c r="H25" s="47"/>
      <c r="I25" s="48" t="str">
        <f aca="false">IF(E25="","",IF(E25="NCR","L",IF(M25="","",IF(M25="NCR","W",IF(E25=M25,"D",IF(E25&lt;M25,"L","W"))))))</f>
        <v/>
      </c>
      <c r="J25" s="49"/>
      <c r="K25" s="50"/>
      <c r="L25" s="51"/>
      <c r="M25" s="43" t="str">
        <f aca="true">IF(OR(Scores!$H$1&lt;$C24,P$29),"",OFFSET(Scores!$D$22,(P$3-1)*2,($C24-1)*2))</f>
        <v/>
      </c>
      <c r="N25" s="44"/>
      <c r="O25" s="44"/>
      <c r="P25" s="46"/>
      <c r="Q25" s="47"/>
      <c r="R25" s="48" t="str">
        <f aca="false">IF(N25="","",IF(N25="NCR","L",IF(V25="","",IF(V25="NCR","W",IF(N25=V25,"D",IF(N25&lt;V25,"L","W"))))))</f>
        <v/>
      </c>
      <c r="S25" s="52"/>
      <c r="T25" s="54"/>
      <c r="U25" s="51"/>
      <c r="V25" s="43" t="str">
        <f aca="true">IF(OR(Scores!$H$1&lt;$C24,Y$29),"",OFFSET(Scores!$D$22,(Y$3-1)*2,($C24-1)*2))</f>
        <v/>
      </c>
      <c r="W25" s="44"/>
      <c r="X25" s="44"/>
      <c r="Y25" s="46"/>
      <c r="Z25" s="47"/>
      <c r="AA25" s="48" t="str">
        <f aca="false">IF(W25="","",IF(W25="NCR","L",IF(AE25="","",IF(AE25="NCR","W",IF(W25=AE25,"D",IF(W25&lt;AE25,"L","W"))))))</f>
        <v/>
      </c>
      <c r="AB25" s="52"/>
      <c r="AC25" s="54"/>
      <c r="AD25" s="53"/>
      <c r="AE25" s="43" t="str">
        <f aca="true">IF(OR(Scores!$H$1&lt;$C24,AH$29),"",OFFSET(Scores!$D$22,(AH$3-1)*2,($C24-1)*2))</f>
        <v/>
      </c>
      <c r="AF25" s="44"/>
      <c r="AG25" s="44"/>
      <c r="AH25" s="46"/>
      <c r="AI25" s="47"/>
      <c r="AJ25" s="48" t="str">
        <f aca="false">IF(AF25="","",IF(AF25="NCR","L",IF(AN25="","",IF(AN25="NCR","W",IF(AF25=AN25,"D",IF(AF25&lt;AN25,"L","W"))))))</f>
        <v/>
      </c>
      <c r="AK25" s="52"/>
      <c r="AL25" s="55"/>
      <c r="AM25" s="51"/>
      <c r="AN25" s="43" t="str">
        <f aca="true">IF(OR(Scores!$H$1&lt;$C24,AQ$29),"",OFFSET(Scores!$D$22,(AQ$3-1)*2,($C24-1)*2))</f>
        <v/>
      </c>
      <c r="AO25" s="44"/>
      <c r="AP25" s="44"/>
      <c r="AQ25" s="46"/>
      <c r="AR25" s="47"/>
      <c r="AS25" s="48" t="str">
        <f aca="false">IF(AO25="","",IF(AO25="NCR","L",IF(AW25="","",IF(AW25="NCR","W",IF(AO25=AW25,"D",IF(AO25&lt;AW25,"L","W"))))))</f>
        <v/>
      </c>
      <c r="AT25" s="52"/>
      <c r="AU25" s="54"/>
      <c r="AV25" s="59"/>
      <c r="AW25" s="43" t="str">
        <f aca="true">IF(OR(Scores!$H$1&lt;$C24,AZ$29),"",OFFSET(Scores!$D$22,(AZ$3-1)*2,($C24-1)*2))</f>
        <v/>
      </c>
      <c r="AX25" s="44"/>
      <c r="AY25" s="44"/>
      <c r="AZ25" s="46"/>
      <c r="BA25" s="47"/>
      <c r="BB25" s="48" t="str">
        <f aca="false">IF(AX25="","",IF(AX25="NCR","L",IF(BF25="","",IF(BF25="NCR","W",IF(AX25=BF25,"D",IF(AX25&lt;BF25,"L","W"))))))</f>
        <v/>
      </c>
      <c r="BC25" s="52"/>
      <c r="BD25" s="54"/>
    </row>
    <row r="26" s="2" customFormat="true" ht="25.5" hidden="false" customHeight="true" outlineLevel="0" collapsed="false">
      <c r="A26" s="60"/>
      <c r="B26" s="61"/>
      <c r="C26" s="62"/>
      <c r="D26" s="63" t="s">
        <v>14</v>
      </c>
      <c r="E26" s="63"/>
      <c r="F26" s="64"/>
      <c r="G26" s="65" t="s">
        <v>15</v>
      </c>
      <c r="H26" s="65"/>
      <c r="I26" s="66" t="s">
        <v>16</v>
      </c>
      <c r="J26" s="66"/>
      <c r="K26" s="66"/>
      <c r="L26" s="67"/>
      <c r="M26" s="68" t="s">
        <v>14</v>
      </c>
      <c r="N26" s="68"/>
      <c r="O26" s="64"/>
      <c r="P26" s="65" t="s">
        <v>15</v>
      </c>
      <c r="Q26" s="65"/>
      <c r="R26" s="66" t="s">
        <v>16</v>
      </c>
      <c r="S26" s="66"/>
      <c r="T26" s="66"/>
      <c r="U26" s="67"/>
      <c r="V26" s="68" t="s">
        <v>14</v>
      </c>
      <c r="W26" s="68"/>
      <c r="X26" s="64"/>
      <c r="Y26" s="65" t="s">
        <v>15</v>
      </c>
      <c r="Z26" s="65"/>
      <c r="AA26" s="66" t="s">
        <v>16</v>
      </c>
      <c r="AB26" s="66"/>
      <c r="AC26" s="66"/>
      <c r="AD26" s="67"/>
      <c r="AE26" s="68" t="s">
        <v>14</v>
      </c>
      <c r="AF26" s="68"/>
      <c r="AG26" s="64"/>
      <c r="AH26" s="65" t="s">
        <v>15</v>
      </c>
      <c r="AI26" s="65"/>
      <c r="AJ26" s="66" t="s">
        <v>16</v>
      </c>
      <c r="AK26" s="66"/>
      <c r="AL26" s="66"/>
      <c r="AM26" s="67"/>
      <c r="AN26" s="68" t="s">
        <v>14</v>
      </c>
      <c r="AO26" s="68"/>
      <c r="AP26" s="64"/>
      <c r="AQ26" s="65" t="s">
        <v>15</v>
      </c>
      <c r="AR26" s="65"/>
      <c r="AS26" s="66" t="s">
        <v>16</v>
      </c>
      <c r="AT26" s="66"/>
      <c r="AU26" s="66"/>
      <c r="AV26" s="69"/>
      <c r="AW26" s="68" t="s">
        <v>14</v>
      </c>
      <c r="AX26" s="68"/>
      <c r="AY26" s="64"/>
      <c r="AZ26" s="65" t="s">
        <v>15</v>
      </c>
      <c r="BA26" s="65"/>
      <c r="BB26" s="66" t="s">
        <v>16</v>
      </c>
      <c r="BC26" s="66"/>
      <c r="BD26" s="66"/>
      <c r="BH26" s="4"/>
    </row>
    <row r="27" s="2" customFormat="true" ht="32.8" hidden="false" customHeight="true" outlineLevel="0" collapsed="false">
      <c r="A27" s="60"/>
      <c r="B27" s="70"/>
      <c r="C27" s="71"/>
      <c r="D27" s="72" t="str">
        <f aca="true">IF(I$27="","",RANK(OFFSET($M$30,0,G$3-1),$M$30:$R30,0))</f>
        <v/>
      </c>
      <c r="E27" s="72"/>
      <c r="F27" s="73" t="str">
        <f aca="false">IF(AND(G$29,Scores!$H$1&gt;0),0,IF(OR(COUNT(E6:E25)=0,NOT(ISNUMBER(J$3))),"",100*((J$3*(COUNT(E6:E25))-SUM(E6:E25))/(J$3*COUNT(E6:E25)))))</f>
        <v/>
      </c>
      <c r="G27" s="74" t="str">
        <f aca="false">IF(OR($G$29,ISERROR(AVERAGE(SMALL(E14:E24,{1,2,3,4,5})))),"",AVERAGE(SMALL(E14:E24,{1,2,3,4,5})))</f>
        <v/>
      </c>
      <c r="H27" s="74"/>
      <c r="I27" s="75" t="str">
        <f aca="false">IF(F$27="","",MAX(K6:K24))</f>
        <v/>
      </c>
      <c r="J27" s="75"/>
      <c r="K27" s="75"/>
      <c r="L27" s="76"/>
      <c r="M27" s="72" t="str">
        <f aca="true">IF(R$27="","",RANK(OFFSET($M$30,0,P$3-1),$M$30:$R30,0))</f>
        <v/>
      </c>
      <c r="N27" s="72"/>
      <c r="O27" s="73" t="str">
        <f aca="false">IF(AND(P$29,Scores!$H$1&gt;0),0,IF(OR(COUNT(N6:N25)=0,NOT(ISNUMBER(S$3))),"",100*((S$3*(COUNT(N6:N25))-SUM(N6:N25))/(S$3*COUNT(N6:N25)))))</f>
        <v/>
      </c>
      <c r="P27" s="74" t="str">
        <f aca="false">IF(OR($P$29,ISERROR(AVERAGE(SMALL(N14:N24,{1,2,3,4,5})))),"",AVERAGE(SMALL(N14:N24,{1,2,3,4,5})))</f>
        <v/>
      </c>
      <c r="Q27" s="74"/>
      <c r="R27" s="75" t="str">
        <f aca="false">IF(O$27="","",MAX(T6:T24))</f>
        <v/>
      </c>
      <c r="S27" s="75"/>
      <c r="T27" s="75"/>
      <c r="U27" s="76"/>
      <c r="V27" s="72" t="str">
        <f aca="true">IF(AA$27="","",RANK(OFFSET($M$30,0,Y$3-1),$M$30:$R30,0))</f>
        <v/>
      </c>
      <c r="W27" s="72"/>
      <c r="X27" s="73" t="str">
        <f aca="false">IF(AND(Y$29,Scores!$H$1&gt;0),0,IF(OR(COUNT(W6:W25)=0,NOT(ISNUMBER(AB$3))),"",100*((AB$3*(COUNT(W6:W25))-SUM(W6:W25))/(AB$3*COUNT(W6:W25)))))</f>
        <v/>
      </c>
      <c r="Y27" s="74" t="str">
        <f aca="false">IF(OR($Y$29,ISERROR(AVERAGE(SMALL(W14:W24,{1,2,3,4,5})))),"",AVERAGE(SMALL(W14:W24,{1,2,3,4,5})))</f>
        <v/>
      </c>
      <c r="Z27" s="74"/>
      <c r="AA27" s="75" t="str">
        <f aca="false">IF(X$27="","",MAX(AC6:AC24))</f>
        <v/>
      </c>
      <c r="AB27" s="75"/>
      <c r="AC27" s="75"/>
      <c r="AD27" s="76"/>
      <c r="AE27" s="72" t="str">
        <f aca="true">IF(AJ$27="","",RANK(OFFSET($M$30,0,AH$3-1),$M$30:$R30,0))</f>
        <v/>
      </c>
      <c r="AF27" s="72"/>
      <c r="AG27" s="73" t="str">
        <f aca="false">IF(AND(AH$29,Scores!$H$1&gt;0),0,IF(OR(COUNT(AF6:AF25)=0,NOT(ISNUMBER(AK$3))),"",100*((AK$3*(COUNT(AF6:AF25))-SUM(AF6:AF25))/(AK$3*COUNT(AF6:AF25)))))</f>
        <v/>
      </c>
      <c r="AH27" s="74" t="str">
        <f aca="false">IF(OR($AH$29,ISERROR(AVERAGE(SMALL(AF14:AF24,{1,2,3,4,5})))),"",AVERAGE(SMALL(AF14:AF24,{1,2,3,4,5})))</f>
        <v/>
      </c>
      <c r="AI27" s="74"/>
      <c r="AJ27" s="75" t="str">
        <f aca="false">IF(AG$27="","",MAX(AL6:AL24))</f>
        <v/>
      </c>
      <c r="AK27" s="75"/>
      <c r="AL27" s="75"/>
      <c r="AM27" s="76"/>
      <c r="AN27" s="72" t="str">
        <f aca="true">IF(AS$27="","",RANK(OFFSET($M$30,0,AQ$3-1),$M$30:$R30,0))</f>
        <v/>
      </c>
      <c r="AO27" s="72"/>
      <c r="AP27" s="73" t="str">
        <f aca="false">IF(AND(AQ$29,Scores!$H$1&gt;0),0,IF(OR(COUNT(AO6:AO25)=0,NOT(ISNUMBER(AT$3))),"",100*((AT$3*(COUNT(AO6:AO25))-SUM(AO6:AO25))/(AT$3*COUNT(AO6:AO25)))))</f>
        <v/>
      </c>
      <c r="AQ27" s="74" t="str">
        <f aca="false">IF(OR($AQ$29,ISERROR(AVERAGE(SMALL(AO14:AO24,{1,2,3,4,5})))),"",AVERAGE(SMALL(AO14:AO24,{1,2,3,4,5})))</f>
        <v/>
      </c>
      <c r="AR27" s="74"/>
      <c r="AS27" s="75" t="str">
        <f aca="false">IF(AP$27="","",MAX(AU6:AU24))</f>
        <v/>
      </c>
      <c r="AT27" s="75"/>
      <c r="AU27" s="75"/>
      <c r="AV27" s="77"/>
      <c r="AW27" s="72" t="str">
        <f aca="true">IF(BB$27="","",RANK(OFFSET($M$30,0,AZ$3-1),$M$30:$R30,0))</f>
        <v/>
      </c>
      <c r="AX27" s="72"/>
      <c r="AY27" s="73" t="str">
        <f aca="false">IF(AND(AZ$29,Scores!$H$1&gt;0),0,IF(OR(COUNT(AX6:AX25)=0,NOT(ISNUMBER(BC$3))),"",100*((BC$3*(COUNT(AX6:AX25))-SUM(AX6:AX25))/(BC$3*COUNT(AX6:AX25)))))</f>
        <v/>
      </c>
      <c r="AZ27" s="74" t="str">
        <f aca="false">IF(OR($AZ$29,ISERROR(AVERAGE(SMALL(AX14:AX24,{1,2,3,4,5})))),"",AVERAGE(SMALL(AX14:AX24,{1,2,3,4,5})))</f>
        <v/>
      </c>
      <c r="BA27" s="74"/>
      <c r="BB27" s="75" t="str">
        <f aca="false">IF(AY$27="","",MAX(BD6:BD24))</f>
        <v/>
      </c>
      <c r="BC27" s="75"/>
      <c r="BD27" s="75"/>
      <c r="BH27" s="4"/>
    </row>
    <row r="28" customFormat="false" ht="17.15" hidden="false" customHeight="true" outlineLevel="0" collapsed="false">
      <c r="A28" s="2"/>
      <c r="D28" s="2"/>
      <c r="M28" s="2"/>
      <c r="BH28" s="2"/>
    </row>
    <row r="29" customFormat="false" ht="17.15" hidden="true" customHeight="true" outlineLevel="0" collapsed="false">
      <c r="A29" s="2"/>
      <c r="B29" s="4" t="s">
        <v>17</v>
      </c>
      <c r="D29" s="2"/>
      <c r="G29" s="78" t="n">
        <f aca="false">$D$4="Bogey"</f>
        <v>0</v>
      </c>
      <c r="H29" s="78"/>
      <c r="M29" s="2"/>
      <c r="P29" s="78" t="n">
        <f aca="false">$M$4="Bogey"</f>
        <v>0</v>
      </c>
      <c r="Q29" s="78"/>
      <c r="Y29" s="78" t="n">
        <f aca="false">$V$4="Bogey"</f>
        <v>0</v>
      </c>
      <c r="Z29" s="78"/>
      <c r="AH29" s="78" t="n">
        <f aca="false">$AE$4="Bogey"</f>
        <v>0</v>
      </c>
      <c r="AI29" s="78"/>
      <c r="AQ29" s="78" t="n">
        <f aca="false">$AN$4="Bogey"</f>
        <v>0</v>
      </c>
      <c r="AR29" s="78"/>
      <c r="AZ29" s="78" t="n">
        <f aca="false">$AW$4="Bogey"</f>
        <v>0</v>
      </c>
      <c r="BA29" s="78"/>
      <c r="BH29" s="2"/>
    </row>
    <row r="30" s="80" customFormat="true" ht="64.65" hidden="true" customHeight="true" outlineLevel="0" collapsed="false">
      <c r="A30" s="79"/>
      <c r="B30" s="4" t="s">
        <v>18</v>
      </c>
      <c r="C30" s="2"/>
      <c r="D30" s="2"/>
      <c r="E30" s="2"/>
      <c r="F30" s="2"/>
      <c r="G30" s="2"/>
      <c r="H30" s="2"/>
      <c r="M30" s="81" t="n">
        <f aca="false">IF(ISERROR(I27+F27),-1,$I$27+(F$27/100000))</f>
        <v>-1</v>
      </c>
      <c r="N30" s="82" t="n">
        <f aca="false">IF(ISERROR(R27+O27),-2,$R$27+(O$27/100000))</f>
        <v>-2</v>
      </c>
      <c r="O30" s="82" t="n">
        <f aca="false">IF(ISERROR(AA27+X27),-3,$AA$27+(X$27/100000))</f>
        <v>-3</v>
      </c>
      <c r="P30" s="82" t="n">
        <f aca="false">IF(ISERROR(AJ27+AG27),-4,$AJ$27+(AG$27/100000))</f>
        <v>-4</v>
      </c>
      <c r="Q30" s="82" t="n">
        <f aca="false">IF(ISERROR(AS27+AP27),-5,$AS$27+(AP$27/100000))</f>
        <v>-5</v>
      </c>
      <c r="R30" s="82" t="n">
        <f aca="false">IF(ISERROR(BB27+AY27),-6,$BB$27+(AY$27/100000))</f>
        <v>-6</v>
      </c>
      <c r="S30" s="2"/>
      <c r="T30" s="2"/>
      <c r="U30" s="2"/>
      <c r="V30" s="2"/>
      <c r="W30" s="79"/>
      <c r="X30" s="79"/>
      <c r="Y30" s="79"/>
      <c r="Z30" s="79"/>
      <c r="AA30" s="79"/>
      <c r="AB30" s="79"/>
      <c r="AD30" s="79"/>
      <c r="AF30" s="79"/>
      <c r="AG30" s="79"/>
      <c r="AH30" s="79"/>
      <c r="AI30" s="79"/>
      <c r="AJ30" s="79"/>
      <c r="AK30" s="79"/>
      <c r="AM30" s="79"/>
      <c r="AO30" s="79"/>
      <c r="AP30" s="79"/>
      <c r="AQ30" s="83"/>
      <c r="AR30" s="79"/>
      <c r="AX30" s="79"/>
      <c r="AY30" s="79"/>
      <c r="AZ30" s="79"/>
      <c r="BA30" s="79"/>
      <c r="BB30" s="84"/>
      <c r="BC30" s="84"/>
    </row>
  </sheetData>
  <mergeCells count="503">
    <mergeCell ref="B2:BD2"/>
    <mergeCell ref="B3:C3"/>
    <mergeCell ref="H3:I3"/>
    <mergeCell ref="J3:K3"/>
    <mergeCell ref="Q3:R3"/>
    <mergeCell ref="S3:T3"/>
    <mergeCell ref="Z3:AA3"/>
    <mergeCell ref="AB3:AC3"/>
    <mergeCell ref="AI3:AJ3"/>
    <mergeCell ref="AK3:AL3"/>
    <mergeCell ref="AR3:AS3"/>
    <mergeCell ref="AT3:AU3"/>
    <mergeCell ref="BA3:BB3"/>
    <mergeCell ref="BC3:BD3"/>
    <mergeCell ref="B4:C4"/>
    <mergeCell ref="D4:K4"/>
    <mergeCell ref="M4:T4"/>
    <mergeCell ref="V4:AC4"/>
    <mergeCell ref="AE4:AL4"/>
    <mergeCell ref="AN4:AU4"/>
    <mergeCell ref="AW4:BD4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N6:N7"/>
    <mergeCell ref="O6:O7"/>
    <mergeCell ref="P6:P7"/>
    <mergeCell ref="Q6:Q7"/>
    <mergeCell ref="R6:R7"/>
    <mergeCell ref="S6:S7"/>
    <mergeCell ref="T6:T7"/>
    <mergeCell ref="W6:W7"/>
    <mergeCell ref="X6:X7"/>
    <mergeCell ref="Y6:Y7"/>
    <mergeCell ref="Z6:Z7"/>
    <mergeCell ref="AA6:AA7"/>
    <mergeCell ref="AB6:AB7"/>
    <mergeCell ref="AC6:AC7"/>
    <mergeCell ref="AF6:AF7"/>
    <mergeCell ref="AG6:AG7"/>
    <mergeCell ref="AH6:AH7"/>
    <mergeCell ref="AI6:AI7"/>
    <mergeCell ref="AJ6:AJ7"/>
    <mergeCell ref="AK6:AK7"/>
    <mergeCell ref="AL6:AL7"/>
    <mergeCell ref="AO6:AO7"/>
    <mergeCell ref="AP6:AP7"/>
    <mergeCell ref="AQ6:AQ7"/>
    <mergeCell ref="AR6:AR7"/>
    <mergeCell ref="AS6:AS7"/>
    <mergeCell ref="AT6:AT7"/>
    <mergeCell ref="AU6:AU7"/>
    <mergeCell ref="AX6:AX7"/>
    <mergeCell ref="AY6:AY7"/>
    <mergeCell ref="AZ6:AZ7"/>
    <mergeCell ref="BA6:BA7"/>
    <mergeCell ref="BB6:BB7"/>
    <mergeCell ref="BC6:BC7"/>
    <mergeCell ref="BD6:BD7"/>
    <mergeCell ref="B8:B9"/>
    <mergeCell ref="C8:C9"/>
    <mergeCell ref="E8:E9"/>
    <mergeCell ref="F8:F9"/>
    <mergeCell ref="G8:G9"/>
    <mergeCell ref="H8:H9"/>
    <mergeCell ref="I8:I9"/>
    <mergeCell ref="J8:J9"/>
    <mergeCell ref="K8:K9"/>
    <mergeCell ref="N8:N9"/>
    <mergeCell ref="O8:O9"/>
    <mergeCell ref="P8:P9"/>
    <mergeCell ref="Q8:Q9"/>
    <mergeCell ref="R8:R9"/>
    <mergeCell ref="S8:S9"/>
    <mergeCell ref="T8:T9"/>
    <mergeCell ref="W8:W9"/>
    <mergeCell ref="X8:X9"/>
    <mergeCell ref="Y8:Y9"/>
    <mergeCell ref="Z8:Z9"/>
    <mergeCell ref="AA8:AA9"/>
    <mergeCell ref="AB8:AB9"/>
    <mergeCell ref="AC8:AC9"/>
    <mergeCell ref="AF8:AF9"/>
    <mergeCell ref="AG8:AG9"/>
    <mergeCell ref="AH8:AH9"/>
    <mergeCell ref="AI8:AI9"/>
    <mergeCell ref="AJ8:AJ9"/>
    <mergeCell ref="AK8:AK9"/>
    <mergeCell ref="AL8:AL9"/>
    <mergeCell ref="AO8:AO9"/>
    <mergeCell ref="AP8:AP9"/>
    <mergeCell ref="AQ8:AQ9"/>
    <mergeCell ref="AR8:AR9"/>
    <mergeCell ref="AS8:AS9"/>
    <mergeCell ref="AT8:AT9"/>
    <mergeCell ref="AU8:AU9"/>
    <mergeCell ref="AX8:AX9"/>
    <mergeCell ref="AY8:AY9"/>
    <mergeCell ref="AZ8:AZ9"/>
    <mergeCell ref="BA8:BA9"/>
    <mergeCell ref="BB8:BB9"/>
    <mergeCell ref="BC8:BC9"/>
    <mergeCell ref="BD8:BD9"/>
    <mergeCell ref="B10:B11"/>
    <mergeCell ref="C10:C11"/>
    <mergeCell ref="E10:E11"/>
    <mergeCell ref="F10:F11"/>
    <mergeCell ref="G10:G11"/>
    <mergeCell ref="H10:H11"/>
    <mergeCell ref="I10:I11"/>
    <mergeCell ref="J10:J11"/>
    <mergeCell ref="K10:K11"/>
    <mergeCell ref="N10:N11"/>
    <mergeCell ref="O10:O11"/>
    <mergeCell ref="P10:P11"/>
    <mergeCell ref="Q10:Q11"/>
    <mergeCell ref="R10:R11"/>
    <mergeCell ref="S10:S11"/>
    <mergeCell ref="T10:T11"/>
    <mergeCell ref="W10:W11"/>
    <mergeCell ref="X10:X11"/>
    <mergeCell ref="Y10:Y11"/>
    <mergeCell ref="Z10:Z11"/>
    <mergeCell ref="AA10:AA11"/>
    <mergeCell ref="AB10:AB11"/>
    <mergeCell ref="AC10:AC11"/>
    <mergeCell ref="AF10:AF11"/>
    <mergeCell ref="AG10:AG11"/>
    <mergeCell ref="AH10:AH11"/>
    <mergeCell ref="AI10:AI11"/>
    <mergeCell ref="AJ10:AJ11"/>
    <mergeCell ref="AK10:AK11"/>
    <mergeCell ref="AL10:AL11"/>
    <mergeCell ref="AO10:AO11"/>
    <mergeCell ref="AP10:AP11"/>
    <mergeCell ref="AQ10:AQ11"/>
    <mergeCell ref="AR10:AR11"/>
    <mergeCell ref="AS10:AS11"/>
    <mergeCell ref="AT10:AT11"/>
    <mergeCell ref="AU10:AU11"/>
    <mergeCell ref="AX10:AX11"/>
    <mergeCell ref="AY10:AY11"/>
    <mergeCell ref="AZ10:AZ11"/>
    <mergeCell ref="BA10:BA11"/>
    <mergeCell ref="BB10:BB11"/>
    <mergeCell ref="BC10:BC11"/>
    <mergeCell ref="BD10:BD11"/>
    <mergeCell ref="B12:B13"/>
    <mergeCell ref="C12:C13"/>
    <mergeCell ref="E12:E13"/>
    <mergeCell ref="F12:F13"/>
    <mergeCell ref="G12:G13"/>
    <mergeCell ref="H12:H13"/>
    <mergeCell ref="I12:I13"/>
    <mergeCell ref="J12:J13"/>
    <mergeCell ref="K12:K13"/>
    <mergeCell ref="N12:N13"/>
    <mergeCell ref="O12:O13"/>
    <mergeCell ref="P12:P13"/>
    <mergeCell ref="Q12:Q13"/>
    <mergeCell ref="R12:R13"/>
    <mergeCell ref="S12:S13"/>
    <mergeCell ref="T12:T13"/>
    <mergeCell ref="W12:W13"/>
    <mergeCell ref="X12:X13"/>
    <mergeCell ref="Y12:Y13"/>
    <mergeCell ref="Z12:Z13"/>
    <mergeCell ref="AA12:AA13"/>
    <mergeCell ref="AB12:AB13"/>
    <mergeCell ref="AC12:AC13"/>
    <mergeCell ref="AF12:AF13"/>
    <mergeCell ref="AG12:AG13"/>
    <mergeCell ref="AH12:AH13"/>
    <mergeCell ref="AI12:AI13"/>
    <mergeCell ref="AJ12:AJ13"/>
    <mergeCell ref="AK12:AK13"/>
    <mergeCell ref="AL12:AL13"/>
    <mergeCell ref="AO12:AO13"/>
    <mergeCell ref="AP12:AP13"/>
    <mergeCell ref="AQ12:AQ13"/>
    <mergeCell ref="AR12:AR13"/>
    <mergeCell ref="AS12:AS13"/>
    <mergeCell ref="AT12:AT13"/>
    <mergeCell ref="AU12:AU13"/>
    <mergeCell ref="AX12:AX13"/>
    <mergeCell ref="AY12:AY13"/>
    <mergeCell ref="AZ12:AZ13"/>
    <mergeCell ref="BA12:BA13"/>
    <mergeCell ref="BB12:BB13"/>
    <mergeCell ref="BC12:BC13"/>
    <mergeCell ref="BD12:BD13"/>
    <mergeCell ref="B14:B15"/>
    <mergeCell ref="C14:C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W14:W15"/>
    <mergeCell ref="X14:X15"/>
    <mergeCell ref="Y14:Y15"/>
    <mergeCell ref="Z14:Z15"/>
    <mergeCell ref="AA14:AA15"/>
    <mergeCell ref="AB14:AB15"/>
    <mergeCell ref="AC14:AC15"/>
    <mergeCell ref="AF14:AF15"/>
    <mergeCell ref="AG14:AG15"/>
    <mergeCell ref="AH14:AH15"/>
    <mergeCell ref="AI14:AI15"/>
    <mergeCell ref="AJ14:AJ15"/>
    <mergeCell ref="AK14:AK15"/>
    <mergeCell ref="AL14:AL15"/>
    <mergeCell ref="AO14:AO15"/>
    <mergeCell ref="AP14:AP15"/>
    <mergeCell ref="AQ14:AQ15"/>
    <mergeCell ref="AR14:AR15"/>
    <mergeCell ref="AS14:AS15"/>
    <mergeCell ref="AT14:AT15"/>
    <mergeCell ref="AU14:AU15"/>
    <mergeCell ref="AX14:AX15"/>
    <mergeCell ref="AY14:AY15"/>
    <mergeCell ref="AZ14:AZ15"/>
    <mergeCell ref="BA14:BA15"/>
    <mergeCell ref="BB14:BB15"/>
    <mergeCell ref="BC14:BC15"/>
    <mergeCell ref="BD14:BD15"/>
    <mergeCell ref="B16:B17"/>
    <mergeCell ref="C16:C17"/>
    <mergeCell ref="E16:E17"/>
    <mergeCell ref="F16:F17"/>
    <mergeCell ref="G16:G17"/>
    <mergeCell ref="H16:H17"/>
    <mergeCell ref="I16:I17"/>
    <mergeCell ref="J16:J17"/>
    <mergeCell ref="K16:K17"/>
    <mergeCell ref="N16:N17"/>
    <mergeCell ref="O16:O17"/>
    <mergeCell ref="P16:P17"/>
    <mergeCell ref="Q16:Q17"/>
    <mergeCell ref="R16:R17"/>
    <mergeCell ref="S16:S17"/>
    <mergeCell ref="T16:T17"/>
    <mergeCell ref="W16:W17"/>
    <mergeCell ref="X16:X17"/>
    <mergeCell ref="Y16:Y17"/>
    <mergeCell ref="Z16:Z17"/>
    <mergeCell ref="AA16:AA17"/>
    <mergeCell ref="AB16:AB17"/>
    <mergeCell ref="AC16:AC17"/>
    <mergeCell ref="AF16:AF17"/>
    <mergeCell ref="AG16:AG17"/>
    <mergeCell ref="AH16:AH17"/>
    <mergeCell ref="AI16:AI17"/>
    <mergeCell ref="AJ16:AJ17"/>
    <mergeCell ref="AK16:AK17"/>
    <mergeCell ref="AL16:AL17"/>
    <mergeCell ref="AO16:AO17"/>
    <mergeCell ref="AP16:AP17"/>
    <mergeCell ref="AQ16:AQ17"/>
    <mergeCell ref="AR16:AR17"/>
    <mergeCell ref="AS16:AS17"/>
    <mergeCell ref="AT16:AT17"/>
    <mergeCell ref="AU16:AU17"/>
    <mergeCell ref="AX16:AX17"/>
    <mergeCell ref="AY16:AY17"/>
    <mergeCell ref="AZ16:AZ17"/>
    <mergeCell ref="BA16:BA17"/>
    <mergeCell ref="BB16:BB17"/>
    <mergeCell ref="BC16:BC17"/>
    <mergeCell ref="BD16:BD17"/>
    <mergeCell ref="B18:B19"/>
    <mergeCell ref="C18:C19"/>
    <mergeCell ref="E18:E19"/>
    <mergeCell ref="F18:F19"/>
    <mergeCell ref="G18:G19"/>
    <mergeCell ref="H18:H19"/>
    <mergeCell ref="I18:I19"/>
    <mergeCell ref="J18:J19"/>
    <mergeCell ref="K18:K19"/>
    <mergeCell ref="N18:N19"/>
    <mergeCell ref="O18:O19"/>
    <mergeCell ref="P18:P19"/>
    <mergeCell ref="Q18:Q19"/>
    <mergeCell ref="R18:R19"/>
    <mergeCell ref="S18:S19"/>
    <mergeCell ref="T18:T19"/>
    <mergeCell ref="W18:W19"/>
    <mergeCell ref="X18:X19"/>
    <mergeCell ref="Y18:Y19"/>
    <mergeCell ref="Z18:Z19"/>
    <mergeCell ref="AA18:AA19"/>
    <mergeCell ref="AB18:AB19"/>
    <mergeCell ref="AC18:AC19"/>
    <mergeCell ref="AF18:AF19"/>
    <mergeCell ref="AG18:AG19"/>
    <mergeCell ref="AH18:AH19"/>
    <mergeCell ref="AI18:AI19"/>
    <mergeCell ref="AJ18:AJ19"/>
    <mergeCell ref="AK18:AK19"/>
    <mergeCell ref="AL18:AL19"/>
    <mergeCell ref="AO18:AO19"/>
    <mergeCell ref="AP18:AP19"/>
    <mergeCell ref="AQ18:AQ19"/>
    <mergeCell ref="AR18:AR19"/>
    <mergeCell ref="AS18:AS19"/>
    <mergeCell ref="AT18:AT19"/>
    <mergeCell ref="AU18:AU19"/>
    <mergeCell ref="AX18:AX19"/>
    <mergeCell ref="AY18:AY19"/>
    <mergeCell ref="AZ18:AZ19"/>
    <mergeCell ref="BA18:BA19"/>
    <mergeCell ref="BB18:BB19"/>
    <mergeCell ref="BC18:BC19"/>
    <mergeCell ref="BD18:BD19"/>
    <mergeCell ref="B20:B21"/>
    <mergeCell ref="C20:C21"/>
    <mergeCell ref="E20:E21"/>
    <mergeCell ref="F20:F21"/>
    <mergeCell ref="G20:G21"/>
    <mergeCell ref="H20:H21"/>
    <mergeCell ref="I20:I21"/>
    <mergeCell ref="J20:J21"/>
    <mergeCell ref="K20:K21"/>
    <mergeCell ref="N20:N21"/>
    <mergeCell ref="O20:O21"/>
    <mergeCell ref="P20:P21"/>
    <mergeCell ref="Q20:Q21"/>
    <mergeCell ref="R20:R21"/>
    <mergeCell ref="S20:S21"/>
    <mergeCell ref="T20:T21"/>
    <mergeCell ref="W20:W21"/>
    <mergeCell ref="X20:X21"/>
    <mergeCell ref="Y20:Y21"/>
    <mergeCell ref="Z20:Z21"/>
    <mergeCell ref="AA20:AA21"/>
    <mergeCell ref="AB20:AB21"/>
    <mergeCell ref="AC20:AC21"/>
    <mergeCell ref="AF20:AF21"/>
    <mergeCell ref="AG20:AG21"/>
    <mergeCell ref="AH20:AH21"/>
    <mergeCell ref="AI20:AI21"/>
    <mergeCell ref="AJ20:AJ21"/>
    <mergeCell ref="AK20:AK21"/>
    <mergeCell ref="AL20:AL21"/>
    <mergeCell ref="AO20:AO21"/>
    <mergeCell ref="AP20:AP21"/>
    <mergeCell ref="AQ20:AQ21"/>
    <mergeCell ref="AR20:AR21"/>
    <mergeCell ref="AS20:AS21"/>
    <mergeCell ref="AT20:AT21"/>
    <mergeCell ref="AU20:AU21"/>
    <mergeCell ref="AX20:AX21"/>
    <mergeCell ref="AY20:AY21"/>
    <mergeCell ref="AZ20:AZ21"/>
    <mergeCell ref="BA20:BA21"/>
    <mergeCell ref="BB20:BB21"/>
    <mergeCell ref="BC20:BC21"/>
    <mergeCell ref="BD20:BD21"/>
    <mergeCell ref="B22:B23"/>
    <mergeCell ref="C22:C23"/>
    <mergeCell ref="E22:E23"/>
    <mergeCell ref="F22:F23"/>
    <mergeCell ref="G22:G23"/>
    <mergeCell ref="H22:H23"/>
    <mergeCell ref="I22:I23"/>
    <mergeCell ref="J22:J23"/>
    <mergeCell ref="K22:K23"/>
    <mergeCell ref="N22:N23"/>
    <mergeCell ref="O22:O23"/>
    <mergeCell ref="P22:P23"/>
    <mergeCell ref="Q22:Q23"/>
    <mergeCell ref="R22:R23"/>
    <mergeCell ref="S22:S23"/>
    <mergeCell ref="T22:T23"/>
    <mergeCell ref="W22:W23"/>
    <mergeCell ref="X22:X23"/>
    <mergeCell ref="Y22:Y23"/>
    <mergeCell ref="Z22:Z23"/>
    <mergeCell ref="AA22:AA23"/>
    <mergeCell ref="AB22:AB23"/>
    <mergeCell ref="AC22:AC23"/>
    <mergeCell ref="AF22:AF23"/>
    <mergeCell ref="AG22:AG23"/>
    <mergeCell ref="AH22:AH23"/>
    <mergeCell ref="AI22:AI23"/>
    <mergeCell ref="AJ22:AJ23"/>
    <mergeCell ref="AK22:AK23"/>
    <mergeCell ref="AL22:AL23"/>
    <mergeCell ref="AO22:AO23"/>
    <mergeCell ref="AP22:AP23"/>
    <mergeCell ref="AQ22:AQ23"/>
    <mergeCell ref="AR22:AR23"/>
    <mergeCell ref="AS22:AS23"/>
    <mergeCell ref="AT22:AT23"/>
    <mergeCell ref="AU22:AU23"/>
    <mergeCell ref="AX22:AX23"/>
    <mergeCell ref="AY22:AY23"/>
    <mergeCell ref="AZ22:AZ23"/>
    <mergeCell ref="BA22:BA23"/>
    <mergeCell ref="BB22:BB23"/>
    <mergeCell ref="BC22:BC23"/>
    <mergeCell ref="BD22:BD23"/>
    <mergeCell ref="B24:B25"/>
    <mergeCell ref="C24:C25"/>
    <mergeCell ref="E24:E25"/>
    <mergeCell ref="F24:F25"/>
    <mergeCell ref="G24:G25"/>
    <mergeCell ref="H24:H25"/>
    <mergeCell ref="I24:I25"/>
    <mergeCell ref="J24:J25"/>
    <mergeCell ref="K24:K25"/>
    <mergeCell ref="N24:N25"/>
    <mergeCell ref="O24:O25"/>
    <mergeCell ref="P24:P25"/>
    <mergeCell ref="Q24:Q25"/>
    <mergeCell ref="R24:R25"/>
    <mergeCell ref="S24:S25"/>
    <mergeCell ref="T24:T25"/>
    <mergeCell ref="W24:W25"/>
    <mergeCell ref="X24:X25"/>
    <mergeCell ref="Y24:Y25"/>
    <mergeCell ref="Z24:Z25"/>
    <mergeCell ref="AA24:AA25"/>
    <mergeCell ref="AB24:AB25"/>
    <mergeCell ref="AC24:AC25"/>
    <mergeCell ref="AF24:AF25"/>
    <mergeCell ref="AG24:AG25"/>
    <mergeCell ref="AH24:AH25"/>
    <mergeCell ref="AI24:AI25"/>
    <mergeCell ref="AJ24:AJ25"/>
    <mergeCell ref="AK24:AK25"/>
    <mergeCell ref="AL24:AL25"/>
    <mergeCell ref="AO24:AO25"/>
    <mergeCell ref="AP24:AP25"/>
    <mergeCell ref="AQ24:AQ25"/>
    <mergeCell ref="AR24:AR25"/>
    <mergeCell ref="AS24:AS25"/>
    <mergeCell ref="AT24:AT25"/>
    <mergeCell ref="AU24:AU25"/>
    <mergeCell ref="AX24:AX25"/>
    <mergeCell ref="AY24:AY25"/>
    <mergeCell ref="AZ24:AZ25"/>
    <mergeCell ref="BA24:BA25"/>
    <mergeCell ref="BB24:BB25"/>
    <mergeCell ref="BC24:BC25"/>
    <mergeCell ref="BD24:BD25"/>
    <mergeCell ref="D26:E26"/>
    <mergeCell ref="G26:H26"/>
    <mergeCell ref="I26:K26"/>
    <mergeCell ref="M26:N26"/>
    <mergeCell ref="P26:Q26"/>
    <mergeCell ref="R26:T26"/>
    <mergeCell ref="V26:W26"/>
    <mergeCell ref="Y26:Z26"/>
    <mergeCell ref="AA26:AC26"/>
    <mergeCell ref="AE26:AF26"/>
    <mergeCell ref="AH26:AI26"/>
    <mergeCell ref="AJ26:AL26"/>
    <mergeCell ref="AN26:AO26"/>
    <mergeCell ref="AQ26:AR26"/>
    <mergeCell ref="AS26:AU26"/>
    <mergeCell ref="AW26:AX26"/>
    <mergeCell ref="AZ26:BA26"/>
    <mergeCell ref="BB26:BD26"/>
    <mergeCell ref="D27:E27"/>
    <mergeCell ref="G27:H27"/>
    <mergeCell ref="I27:K27"/>
    <mergeCell ref="M27:N27"/>
    <mergeCell ref="P27:Q27"/>
    <mergeCell ref="R27:T27"/>
    <mergeCell ref="V27:W27"/>
    <mergeCell ref="Y27:Z27"/>
    <mergeCell ref="AA27:AC27"/>
    <mergeCell ref="AE27:AF27"/>
    <mergeCell ref="AH27:AI27"/>
    <mergeCell ref="AJ27:AL27"/>
    <mergeCell ref="AN27:AO27"/>
    <mergeCell ref="AQ27:AR27"/>
    <mergeCell ref="AS27:AU27"/>
    <mergeCell ref="AW27:AX27"/>
    <mergeCell ref="AZ27:BA27"/>
    <mergeCell ref="BB27:BD27"/>
    <mergeCell ref="G29:H29"/>
    <mergeCell ref="P29:Q29"/>
    <mergeCell ref="Y29:Z29"/>
    <mergeCell ref="AH29:AI29"/>
    <mergeCell ref="AQ29:AR29"/>
    <mergeCell ref="AZ29:BA29"/>
  </mergeCells>
  <conditionalFormatting sqref="D27 M27 V27 AE27 AN27 AW27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9375" right="0.39375" top="0.39375" bottom="0.560416666666667" header="0.511811023622047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&amp;L© CSSC-TSA Results&amp;R&amp;"Times New Roman,Regular"&amp;12Published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W47"/>
  <sheetViews>
    <sheetView showFormulas="false" showGridLines="true" showRowColHeaders="true" showZeros="true" rightToLeft="false" tabSelected="true" showOutlineSymbols="true" defaultGridColor="true" view="normal" topLeftCell="A2" colorId="64" zoomScale="90" zoomScaleNormal="90" zoomScalePageLayoutView="100" workbookViewId="0">
      <selection pane="topLeft" activeCell="A2" activeCellId="0" sqref="A2"/>
    </sheetView>
  </sheetViews>
  <sheetFormatPr defaultColWidth="9.0546875" defaultRowHeight="14.65" zeroHeight="false" outlineLevelRow="0" outlineLevelCol="0"/>
  <cols>
    <col collapsed="false" customWidth="true" hidden="false" outlineLevel="0" max="1" min="1" style="6" width="2.03"/>
    <col collapsed="false" customWidth="true" hidden="false" outlineLevel="0" max="2" min="2" style="85" width="10.89"/>
    <col collapsed="false" customWidth="true" hidden="false" outlineLevel="0" max="3" min="3" style="85" width="15.51"/>
    <col collapsed="false" customWidth="true" hidden="false" outlineLevel="0" max="23" min="4" style="2" width="6.14"/>
    <col collapsed="false" customWidth="true" hidden="false" outlineLevel="0" max="45" min="24" style="2" width="4.48"/>
  </cols>
  <sheetData>
    <row r="1" s="6" customFormat="true" ht="14.65" hidden="true" customHeight="false" outlineLevel="0" collapsed="false">
      <c r="B1" s="85"/>
      <c r="C1" s="85"/>
      <c r="E1" s="2" t="str">
        <f aca="false">IF(YEAR($D$17)&lt;&gt;YEAR($V$17),"Winter","Summer")</f>
        <v>Winter</v>
      </c>
      <c r="F1" s="2" t="str">
        <f aca="false">IF(YEAR($D$17)&lt;&gt;YEAR($V$17),CONCATENATE(YEAR($D$17),"/",RIGHT(YEAR($V$17),2)),YEAR($D$17))</f>
        <v>2024/25</v>
      </c>
      <c r="H1" s="6" t="n">
        <f aca="false">COUNTIF($E$34:$W$34,"Y")</f>
        <v>0</v>
      </c>
    </row>
    <row r="2" customFormat="false" ht="7.45" hidden="false" customHeight="true" outlineLevel="0" collapsed="false">
      <c r="A2" s="86"/>
      <c r="B2" s="87"/>
      <c r="C2" s="88"/>
      <c r="D2" s="88"/>
    </row>
    <row r="3" customFormat="false" ht="35.8" hidden="false" customHeight="true" outlineLevel="0" collapsed="false">
      <c r="A3" s="86"/>
      <c r="B3" s="89" t="s">
        <v>19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customFormat="false" ht="19.35" hidden="false" customHeight="true" outlineLevel="0" collapsed="false">
      <c r="A4" s="2"/>
      <c r="B4" s="90" t="str">
        <f aca="false">CONCATENATE("Rename this spreadsheet file as """,MID($E$1,1,1),"I50M Div Z"" where Z is your div no.")</f>
        <v>Rename this spreadsheet file as "WI50M Div Z" where Z is your div no.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</row>
    <row r="5" customFormat="false" ht="19.35" hidden="false" customHeight="true" outlineLevel="0" collapsed="false">
      <c r="A5" s="2"/>
      <c r="B5" s="91" t="s">
        <v>20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customFormat="false" ht="17.35" hidden="false" customHeight="false" outlineLevel="0" collapsed="false">
      <c r="A6" s="2"/>
      <c r="B6" s="92" t="str">
        <f aca="true">CONCATENATE("Replace ""Z"" in the division number cell (",SUBSTITUTE(CELL("address",$B$19),"$",""),") with the appropriate division number (the title is then determined automatically).")</f>
        <v>Replace "Z" in the division number cell (B19) with the appropriate division number (the title is then determined automatically).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customFormat="false" ht="32.8" hidden="false" customHeight="true" outlineLevel="0" collapsed="false">
      <c r="A7" s="2"/>
      <c r="B7" s="93" t="s">
        <v>21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</row>
    <row r="8" customFormat="false" ht="32.8" hidden="false" customHeight="true" outlineLevel="0" collapsed="false">
      <c r="A8" s="2"/>
      <c r="B8" s="91" t="s">
        <v>22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</row>
    <row r="9" customFormat="false" ht="32.8" hidden="false" customHeight="true" outlineLevel="0" collapsed="false">
      <c r="A9" s="2"/>
      <c r="B9" s="93" t="s">
        <v>23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</row>
    <row r="10" customFormat="false" ht="48.5" hidden="false" customHeight="false" outlineLevel="0" collapsed="false">
      <c r="A10" s="2"/>
      <c r="B10" s="92" t="str">
        <f aca="false">CONCATENATE("After each round is complete, select the result sheet and menu File &gt; Export &gt; PDF. Ensure the range is “selected sheets” then click Export. Save the file as ",MID($E$1,1,1),"I50M Div Z.pdf where Z is your div no. Email the pdf to the CSSC TSA Results address (or upload through the web site). Please don't send this spreadsheet.")</f>
        <v>After each round is complete, select the result sheet and menu File &gt; Export &gt; PDF. Ensure the range is “selected sheets” then click Export. Save the file as WI50M Div Z.pdf where Z is your div no. Email the pdf to the CSSC TSA Results address (or upload through the web site). Please don't send this spreadsheet.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</row>
    <row r="11" customFormat="false" ht="17.35" hidden="false" customHeight="true" outlineLevel="0" collapsed="false">
      <c r="A11" s="2"/>
      <c r="B11" s="94" t="str">
        <f aca="false">CONCATENATE("You can hide these ",ROW($B$11)-ROW($B$3)+1," rows if you don’t need the instructions any more.")</f>
        <v>You can hide these 9 rows if you don’t need the instructions any more.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</row>
    <row r="12" customFormat="false" ht="14.65" hidden="false" customHeight="false" outlineLevel="0" collapsed="false">
      <c r="A12" s="86"/>
      <c r="B12" s="2"/>
      <c r="C12" s="2"/>
    </row>
    <row r="13" s="6" customFormat="true" ht="14.65" hidden="false" customHeight="false" outlineLevel="0" collapsed="false">
      <c r="B13" s="20" t="s">
        <v>24</v>
      </c>
      <c r="C13" s="2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="6" customFormat="true" ht="14.65" hidden="false" customHeight="false" outlineLevel="0" collapsed="false">
      <c r="B14" s="95" t="s">
        <v>25</v>
      </c>
      <c r="C14" s="96" t="s">
        <v>26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="6" customFormat="true" ht="14.65" hidden="false" customHeight="true" outlineLevel="0" collapsed="false">
      <c r="B15" s="97" t="s">
        <v>27</v>
      </c>
      <c r="C15" s="9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="6" customFormat="true" ht="14.65" hidden="false" customHeight="false" outlineLevel="0" collapsed="false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="6" customFormat="true" ht="14.65" hidden="false" customHeight="false" outlineLevel="0" collapsed="false">
      <c r="B17" s="20"/>
      <c r="C17" s="98" t="s">
        <v>28</v>
      </c>
      <c r="D17" s="99" t="n">
        <v>45586</v>
      </c>
      <c r="E17" s="99"/>
      <c r="F17" s="99" t="n">
        <v>45600</v>
      </c>
      <c r="G17" s="99"/>
      <c r="H17" s="99" t="n">
        <v>45614</v>
      </c>
      <c r="I17" s="99"/>
      <c r="J17" s="99" t="n">
        <v>45628</v>
      </c>
      <c r="K17" s="99"/>
      <c r="L17" s="99" t="n">
        <v>45642</v>
      </c>
      <c r="M17" s="99"/>
      <c r="N17" s="99" t="n">
        <v>45663</v>
      </c>
      <c r="O17" s="99"/>
      <c r="P17" s="99" t="n">
        <v>45677</v>
      </c>
      <c r="Q17" s="99"/>
      <c r="R17" s="99" t="n">
        <v>45691</v>
      </c>
      <c r="S17" s="99"/>
      <c r="T17" s="99" t="n">
        <v>45705</v>
      </c>
      <c r="U17" s="99"/>
      <c r="V17" s="99" t="n">
        <v>45719</v>
      </c>
      <c r="W17" s="99"/>
    </row>
    <row r="18" customFormat="false" ht="14.65" hidden="false" customHeight="false" outlineLevel="0" collapsed="false">
      <c r="B18" s="100" t="s">
        <v>29</v>
      </c>
      <c r="C18" s="98" t="s">
        <v>30</v>
      </c>
      <c r="D18" s="101" t="n">
        <f aca="false">D17+5</f>
        <v>45591</v>
      </c>
      <c r="E18" s="101"/>
      <c r="F18" s="102" t="n">
        <f aca="false">F17+5</f>
        <v>45605</v>
      </c>
      <c r="G18" s="102"/>
      <c r="H18" s="102" t="n">
        <f aca="false">H17+5</f>
        <v>45619</v>
      </c>
      <c r="I18" s="102"/>
      <c r="J18" s="102" t="n">
        <f aca="false">J17+5</f>
        <v>45633</v>
      </c>
      <c r="K18" s="102"/>
      <c r="L18" s="102" t="n">
        <f aca="false">L17+5</f>
        <v>45647</v>
      </c>
      <c r="M18" s="102"/>
      <c r="N18" s="102" t="n">
        <f aca="false">N17+5</f>
        <v>45668</v>
      </c>
      <c r="O18" s="102"/>
      <c r="P18" s="102" t="n">
        <f aca="false">P17+5</f>
        <v>45682</v>
      </c>
      <c r="Q18" s="102"/>
      <c r="R18" s="102" t="n">
        <f aca="false">R17+5</f>
        <v>45696</v>
      </c>
      <c r="S18" s="102"/>
      <c r="T18" s="102" t="n">
        <f aca="false">T17+5</f>
        <v>45710</v>
      </c>
      <c r="U18" s="102"/>
      <c r="V18" s="102" t="n">
        <f aca="false">V17+5</f>
        <v>45724</v>
      </c>
      <c r="W18" s="102"/>
    </row>
    <row r="19" s="6" customFormat="true" ht="14.25" hidden="false" customHeight="true" outlineLevel="0" collapsed="false">
      <c r="B19" s="103" t="s">
        <v>31</v>
      </c>
      <c r="C19" s="104" t="s">
        <v>32</v>
      </c>
      <c r="D19" s="105" t="n">
        <v>1</v>
      </c>
      <c r="E19" s="105"/>
      <c r="F19" s="105" t="n">
        <v>2</v>
      </c>
      <c r="G19" s="105"/>
      <c r="H19" s="105" t="n">
        <v>3</v>
      </c>
      <c r="I19" s="105"/>
      <c r="J19" s="105" t="n">
        <v>4</v>
      </c>
      <c r="K19" s="105"/>
      <c r="L19" s="105" t="n">
        <v>5</v>
      </c>
      <c r="M19" s="105"/>
      <c r="N19" s="105" t="n">
        <v>6</v>
      </c>
      <c r="O19" s="105"/>
      <c r="P19" s="105" t="n">
        <v>7</v>
      </c>
      <c r="Q19" s="105"/>
      <c r="R19" s="105" t="n">
        <v>8</v>
      </c>
      <c r="S19" s="105"/>
      <c r="T19" s="105" t="n">
        <v>9</v>
      </c>
      <c r="U19" s="105"/>
      <c r="V19" s="105" t="n">
        <v>10</v>
      </c>
      <c r="W19" s="105"/>
    </row>
    <row r="20" s="6" customFormat="true" ht="21.6" hidden="false" customHeight="true" outlineLevel="0" collapsed="false">
      <c r="B20" s="106" t="str">
        <f aca="false">CONCATENATE("CSSC TSA ",$E$1," ",$F$1," I50M Div ",$B$19," (% Improvement)")</f>
        <v>CSSC TSA Winter 2024/25 I50M Div Z (% Improvement)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</row>
    <row r="21" customFormat="false" ht="17.45" hidden="false" customHeight="true" outlineLevel="0" collapsed="false">
      <c r="A21" s="10"/>
      <c r="B21" s="107"/>
      <c r="C21" s="108"/>
      <c r="D21" s="109"/>
      <c r="E21" s="110" t="str">
        <f aca="false">IF(D21="","",SUM(D21:D22)+(2-COUNT(D21:D22))*100)</f>
        <v/>
      </c>
      <c r="F21" s="109"/>
      <c r="G21" s="110" t="str">
        <f aca="false">IF(F21="","",SUM(F21:F22)+(2-COUNT(F21:F22))*100)</f>
        <v/>
      </c>
      <c r="H21" s="109"/>
      <c r="I21" s="110" t="str">
        <f aca="false">IF(H21="","",SUM(H21:H22)+(2-COUNT(H21:H22))*100)</f>
        <v/>
      </c>
      <c r="J21" s="109"/>
      <c r="K21" s="110" t="str">
        <f aca="false">IF(J21="","",SUM(J21:J22)+(2-COUNT(J21:J22))*100)</f>
        <v/>
      </c>
      <c r="L21" s="109"/>
      <c r="M21" s="110" t="str">
        <f aca="false">IF(L21="","",SUM(L21:L22)+(2-COUNT(L21:L22))*100)</f>
        <v/>
      </c>
      <c r="N21" s="109"/>
      <c r="O21" s="110" t="str">
        <f aca="false">IF(N21="","",SUM(N21:N22)+(2-COUNT(N21:N22))*100)</f>
        <v/>
      </c>
      <c r="P21" s="109"/>
      <c r="Q21" s="110" t="str">
        <f aca="false">IF(P21="","",SUM(P21:P22)+(2-COUNT(P21:P22))*100)</f>
        <v/>
      </c>
      <c r="R21" s="109"/>
      <c r="S21" s="110" t="str">
        <f aca="false">IF(R21="","",SUM(R21:R22)+(2-COUNT(R21:R22))*100)</f>
        <v/>
      </c>
      <c r="T21" s="109"/>
      <c r="U21" s="110" t="str">
        <f aca="false">IF(T21="","",SUM(T21:T22)+(2-COUNT(T21:T22))*100)</f>
        <v/>
      </c>
      <c r="V21" s="109"/>
      <c r="W21" s="110" t="str">
        <f aca="false">IF(V21="","",SUM(V21:V22)+(2-COUNT(V21:V22))*100)</f>
        <v/>
      </c>
    </row>
    <row r="22" customFormat="false" ht="17.45" hidden="false" customHeight="true" outlineLevel="0" collapsed="false">
      <c r="A22" s="10"/>
      <c r="B22" s="111"/>
      <c r="C22" s="111"/>
      <c r="D22" s="112"/>
      <c r="E22" s="110"/>
      <c r="F22" s="112"/>
      <c r="G22" s="110"/>
      <c r="H22" s="112"/>
      <c r="I22" s="110"/>
      <c r="J22" s="112"/>
      <c r="K22" s="110"/>
      <c r="L22" s="112"/>
      <c r="M22" s="110"/>
      <c r="N22" s="112"/>
      <c r="O22" s="110"/>
      <c r="P22" s="112"/>
      <c r="Q22" s="110"/>
      <c r="R22" s="112"/>
      <c r="S22" s="110"/>
      <c r="T22" s="112"/>
      <c r="U22" s="110"/>
      <c r="V22" s="112"/>
      <c r="W22" s="110"/>
    </row>
    <row r="23" customFormat="false" ht="17.45" hidden="false" customHeight="true" outlineLevel="0" collapsed="false">
      <c r="A23" s="10"/>
      <c r="B23" s="107"/>
      <c r="C23" s="113"/>
      <c r="D23" s="109"/>
      <c r="E23" s="110" t="str">
        <f aca="false">IF(D23="","",SUM(D23:D24)+(2-COUNT(D23:D24))*100)</f>
        <v/>
      </c>
      <c r="F23" s="109"/>
      <c r="G23" s="110" t="str">
        <f aca="false">IF(F23="","",SUM(F23:F24)+(2-COUNT(F23:F24))*100)</f>
        <v/>
      </c>
      <c r="H23" s="109"/>
      <c r="I23" s="110" t="str">
        <f aca="false">IF(H23="","",SUM(H23:H24)+(2-COUNT(H23:H24))*100)</f>
        <v/>
      </c>
      <c r="J23" s="109"/>
      <c r="K23" s="110" t="str">
        <f aca="false">IF(J23="","",SUM(J23:J24)+(2-COUNT(J23:J24))*100)</f>
        <v/>
      </c>
      <c r="L23" s="109"/>
      <c r="M23" s="110" t="str">
        <f aca="false">IF(L23="","",SUM(L23:L24)+(2-COUNT(L23:L24))*100)</f>
        <v/>
      </c>
      <c r="N23" s="109"/>
      <c r="O23" s="110" t="str">
        <f aca="false">IF(N23="","",SUM(N23:N24)+(2-COUNT(N23:N24))*100)</f>
        <v/>
      </c>
      <c r="P23" s="109"/>
      <c r="Q23" s="110" t="str">
        <f aca="false">IF(P23="","",SUM(P23:P24)+(2-COUNT(P23:P24))*100)</f>
        <v/>
      </c>
      <c r="R23" s="109"/>
      <c r="S23" s="110" t="str">
        <f aca="false">IF(R23="","",SUM(R23:R24)+(2-COUNT(R23:R24))*100)</f>
        <v/>
      </c>
      <c r="T23" s="109"/>
      <c r="U23" s="110" t="str">
        <f aca="false">IF(T23="","",SUM(T23:T24)+(2-COUNT(T23:T24))*100)</f>
        <v/>
      </c>
      <c r="V23" s="109"/>
      <c r="W23" s="110" t="str">
        <f aca="false">IF(V23="","",SUM(V23:V24)+(2-COUNT(V23:V24))*100)</f>
        <v/>
      </c>
    </row>
    <row r="24" customFormat="false" ht="17.45" hidden="false" customHeight="true" outlineLevel="0" collapsed="false">
      <c r="A24" s="10"/>
      <c r="B24" s="111"/>
      <c r="C24" s="111"/>
      <c r="D24" s="112"/>
      <c r="E24" s="110"/>
      <c r="F24" s="112"/>
      <c r="G24" s="110"/>
      <c r="H24" s="112"/>
      <c r="I24" s="110"/>
      <c r="J24" s="112"/>
      <c r="K24" s="110"/>
      <c r="L24" s="112"/>
      <c r="M24" s="110"/>
      <c r="N24" s="112"/>
      <c r="O24" s="110"/>
      <c r="P24" s="112"/>
      <c r="Q24" s="110"/>
      <c r="R24" s="112"/>
      <c r="S24" s="110"/>
      <c r="T24" s="112"/>
      <c r="U24" s="110"/>
      <c r="V24" s="112"/>
      <c r="W24" s="110"/>
    </row>
    <row r="25" customFormat="false" ht="17.45" hidden="false" customHeight="true" outlineLevel="0" collapsed="false">
      <c r="A25" s="10"/>
      <c r="B25" s="107"/>
      <c r="C25" s="113"/>
      <c r="D25" s="109"/>
      <c r="E25" s="110" t="str">
        <f aca="false">IF(D25="","",SUM(D25:D26)+(2-COUNT(D25:D26))*100)</f>
        <v/>
      </c>
      <c r="F25" s="109"/>
      <c r="G25" s="110" t="str">
        <f aca="false">IF(F25="","",SUM(F25:F26)+(2-COUNT(F25:F26))*100)</f>
        <v/>
      </c>
      <c r="H25" s="109"/>
      <c r="I25" s="110" t="str">
        <f aca="false">IF(H25="","",SUM(H25:H26)+(2-COUNT(H25:H26))*100)</f>
        <v/>
      </c>
      <c r="J25" s="109"/>
      <c r="K25" s="110" t="str">
        <f aca="false">IF(J25="","",SUM(J25:J26)+(2-COUNT(J25:J26))*100)</f>
        <v/>
      </c>
      <c r="L25" s="109"/>
      <c r="M25" s="110" t="str">
        <f aca="false">IF(L25="","",SUM(L25:L26)+(2-COUNT(L25:L26))*100)</f>
        <v/>
      </c>
      <c r="N25" s="109"/>
      <c r="O25" s="110" t="str">
        <f aca="false">IF(N25="","",SUM(N25:N26)+(2-COUNT(N25:N26))*100)</f>
        <v/>
      </c>
      <c r="P25" s="109"/>
      <c r="Q25" s="110" t="str">
        <f aca="false">IF(P25="","",SUM(P25:P26)+(2-COUNT(P25:P26))*100)</f>
        <v/>
      </c>
      <c r="R25" s="109"/>
      <c r="S25" s="110" t="str">
        <f aca="false">IF(R25="","",SUM(R25:R26)+(2-COUNT(R25:R26))*100)</f>
        <v/>
      </c>
      <c r="T25" s="109"/>
      <c r="U25" s="110" t="str">
        <f aca="false">IF(T25="","",SUM(T25:T26)+(2-COUNT(T25:T26))*100)</f>
        <v/>
      </c>
      <c r="V25" s="109"/>
      <c r="W25" s="110" t="str">
        <f aca="false">IF(V25="","",SUM(V25:V26)+(2-COUNT(V25:V26))*100)</f>
        <v/>
      </c>
    </row>
    <row r="26" customFormat="false" ht="17.45" hidden="false" customHeight="true" outlineLevel="0" collapsed="false">
      <c r="A26" s="10"/>
      <c r="B26" s="114"/>
      <c r="C26" s="114"/>
      <c r="D26" s="112"/>
      <c r="E26" s="110"/>
      <c r="F26" s="112"/>
      <c r="G26" s="110"/>
      <c r="H26" s="112"/>
      <c r="I26" s="110"/>
      <c r="J26" s="112"/>
      <c r="K26" s="110"/>
      <c r="L26" s="112"/>
      <c r="M26" s="110"/>
      <c r="N26" s="112"/>
      <c r="O26" s="110"/>
      <c r="P26" s="112"/>
      <c r="Q26" s="110"/>
      <c r="R26" s="112"/>
      <c r="S26" s="110"/>
      <c r="T26" s="112"/>
      <c r="U26" s="110"/>
      <c r="V26" s="112"/>
      <c r="W26" s="110"/>
    </row>
    <row r="27" customFormat="false" ht="17.45" hidden="false" customHeight="true" outlineLevel="0" collapsed="false">
      <c r="A27" s="10"/>
      <c r="B27" s="115"/>
      <c r="C27" s="113"/>
      <c r="D27" s="109"/>
      <c r="E27" s="110" t="str">
        <f aca="false">IF(D27="","",SUM(D27:D28)+(2-COUNT(D27:D28))*100)</f>
        <v/>
      </c>
      <c r="F27" s="109"/>
      <c r="G27" s="110" t="str">
        <f aca="false">IF(F27="","",SUM(F27:F28)+(2-COUNT(F27:F28))*100)</f>
        <v/>
      </c>
      <c r="H27" s="109"/>
      <c r="I27" s="110" t="str">
        <f aca="false">IF(H27="","",SUM(H27:H28)+(2-COUNT(H27:H28))*100)</f>
        <v/>
      </c>
      <c r="J27" s="109"/>
      <c r="K27" s="110" t="str">
        <f aca="false">IF(J27="","",SUM(J27:J28)+(2-COUNT(J27:J28))*100)</f>
        <v/>
      </c>
      <c r="L27" s="109"/>
      <c r="M27" s="110" t="str">
        <f aca="false">IF(L27="","",SUM(L27:L28)+(2-COUNT(L27:L28))*100)</f>
        <v/>
      </c>
      <c r="N27" s="109"/>
      <c r="O27" s="110" t="str">
        <f aca="false">IF(N27="","",SUM(N27:N28)+(2-COUNT(N27:N28))*100)</f>
        <v/>
      </c>
      <c r="P27" s="109"/>
      <c r="Q27" s="110" t="str">
        <f aca="false">IF(P27="","",SUM(P27:P28)+(2-COUNT(P27:P28))*100)</f>
        <v/>
      </c>
      <c r="R27" s="109"/>
      <c r="S27" s="110" t="str">
        <f aca="false">IF(R27="","",SUM(R27:R28)+(2-COUNT(R27:R28))*100)</f>
        <v/>
      </c>
      <c r="T27" s="109"/>
      <c r="U27" s="110" t="str">
        <f aca="false">IF(T27="","",SUM(T27:T28)+(2-COUNT(T27:T28))*100)</f>
        <v/>
      </c>
      <c r="V27" s="109"/>
      <c r="W27" s="110" t="str">
        <f aca="false">IF(V27="","",SUM(V27:V28)+(2-COUNT(V27:V28))*100)</f>
        <v/>
      </c>
    </row>
    <row r="28" customFormat="false" ht="17.45" hidden="false" customHeight="true" outlineLevel="0" collapsed="false">
      <c r="A28" s="10"/>
      <c r="B28" s="114"/>
      <c r="C28" s="114"/>
      <c r="D28" s="112"/>
      <c r="E28" s="110"/>
      <c r="F28" s="112"/>
      <c r="G28" s="110"/>
      <c r="H28" s="112"/>
      <c r="I28" s="110"/>
      <c r="J28" s="112"/>
      <c r="K28" s="110"/>
      <c r="L28" s="112"/>
      <c r="M28" s="110"/>
      <c r="N28" s="112"/>
      <c r="O28" s="110"/>
      <c r="P28" s="112"/>
      <c r="Q28" s="110"/>
      <c r="R28" s="112"/>
      <c r="S28" s="110"/>
      <c r="T28" s="112"/>
      <c r="U28" s="110"/>
      <c r="V28" s="112"/>
      <c r="W28" s="110"/>
    </row>
    <row r="29" customFormat="false" ht="17.45" hidden="false" customHeight="true" outlineLevel="0" collapsed="false">
      <c r="B29" s="107"/>
      <c r="C29" s="113"/>
      <c r="D29" s="109"/>
      <c r="E29" s="110" t="str">
        <f aca="false">IF(D29="","",SUM(D29:D30)+(2-COUNT(D29:D30))*100)</f>
        <v/>
      </c>
      <c r="F29" s="109"/>
      <c r="G29" s="110" t="str">
        <f aca="false">IF(F29="","",SUM(F29:F30)+(2-COUNT(F29:F30))*100)</f>
        <v/>
      </c>
      <c r="H29" s="109"/>
      <c r="I29" s="110" t="str">
        <f aca="false">IF(H29="","",SUM(H29:H30)+(2-COUNT(H29:H30))*100)</f>
        <v/>
      </c>
      <c r="J29" s="109"/>
      <c r="K29" s="110" t="str">
        <f aca="false">IF(J29="","",SUM(J29:J30)+(2-COUNT(J29:J30))*100)</f>
        <v/>
      </c>
      <c r="L29" s="109"/>
      <c r="M29" s="110" t="str">
        <f aca="false">IF(L29="","",SUM(L29:L30)+(2-COUNT(L29:L30))*100)</f>
        <v/>
      </c>
      <c r="N29" s="109"/>
      <c r="O29" s="110" t="str">
        <f aca="false">IF(N29="","",SUM(N29:N30)+(2-COUNT(N29:N30))*100)</f>
        <v/>
      </c>
      <c r="P29" s="109"/>
      <c r="Q29" s="110" t="str">
        <f aca="false">IF(P29="","",SUM(P29:P30)+(2-COUNT(P29:P30))*100)</f>
        <v/>
      </c>
      <c r="R29" s="109"/>
      <c r="S29" s="110" t="str">
        <f aca="false">IF(R29="","",SUM(R29:R30)+(2-COUNT(R29:R30))*100)</f>
        <v/>
      </c>
      <c r="T29" s="109"/>
      <c r="U29" s="110" t="str">
        <f aca="false">IF(T29="","",SUM(T29:T30)+(2-COUNT(T29:T30))*100)</f>
        <v/>
      </c>
      <c r="V29" s="109"/>
      <c r="W29" s="110" t="str">
        <f aca="false">IF(V29="","",SUM(V29:V30)+(2-COUNT(V29:V30))*100)</f>
        <v/>
      </c>
    </row>
    <row r="30" customFormat="false" ht="17.45" hidden="false" customHeight="true" outlineLevel="0" collapsed="false">
      <c r="B30" s="114"/>
      <c r="C30" s="114"/>
      <c r="D30" s="112"/>
      <c r="E30" s="110"/>
      <c r="F30" s="112"/>
      <c r="G30" s="110"/>
      <c r="H30" s="112"/>
      <c r="I30" s="110"/>
      <c r="J30" s="112"/>
      <c r="K30" s="110"/>
      <c r="L30" s="112"/>
      <c r="M30" s="110"/>
      <c r="N30" s="112"/>
      <c r="O30" s="110"/>
      <c r="P30" s="112"/>
      <c r="Q30" s="110"/>
      <c r="R30" s="112"/>
      <c r="S30" s="110"/>
      <c r="T30" s="112"/>
      <c r="U30" s="110"/>
      <c r="V30" s="112"/>
      <c r="W30" s="110"/>
    </row>
    <row r="31" customFormat="false" ht="17.45" hidden="false" customHeight="true" outlineLevel="0" collapsed="false">
      <c r="B31" s="107"/>
      <c r="C31" s="113"/>
      <c r="D31" s="116"/>
      <c r="E31" s="110" t="str">
        <f aca="false">IF(D31="","",SUM(D31:D32)+(2-COUNT(D31:D32))*100)</f>
        <v/>
      </c>
      <c r="F31" s="109"/>
      <c r="G31" s="110" t="str">
        <f aca="false">IF(F31="","",SUM(F31:F32)+(2-COUNT(F31:F32))*100)</f>
        <v/>
      </c>
      <c r="H31" s="109"/>
      <c r="I31" s="110" t="str">
        <f aca="false">IF(H31="","",SUM(H31:H32)+(2-COUNT(H31:H32))*100)</f>
        <v/>
      </c>
      <c r="J31" s="109"/>
      <c r="K31" s="110" t="str">
        <f aca="false">IF(J31="","",SUM(J31:J32)+(2-COUNT(J31:J32))*100)</f>
        <v/>
      </c>
      <c r="L31" s="109"/>
      <c r="M31" s="110" t="str">
        <f aca="false">IF(L31="","",SUM(L31:L32)+(2-COUNT(L31:L32))*100)</f>
        <v/>
      </c>
      <c r="N31" s="109"/>
      <c r="O31" s="110" t="str">
        <f aca="false">IF(N31="","",SUM(N31:N32)+(2-COUNT(N31:N32))*100)</f>
        <v/>
      </c>
      <c r="P31" s="109"/>
      <c r="Q31" s="110" t="str">
        <f aca="false">IF(P31="","",SUM(P31:P32)+(2-COUNT(P31:P32))*100)</f>
        <v/>
      </c>
      <c r="R31" s="109"/>
      <c r="S31" s="110" t="str">
        <f aca="false">IF(R31="","",SUM(R31:R32)+(2-COUNT(R31:R32))*100)</f>
        <v/>
      </c>
      <c r="T31" s="109"/>
      <c r="U31" s="110" t="str">
        <f aca="false">IF(T31="","",SUM(T31:T32)+(2-COUNT(T31:T32))*100)</f>
        <v/>
      </c>
      <c r="V31" s="109"/>
      <c r="W31" s="110" t="str">
        <f aca="false">IF(V31="","",SUM(V31:V32)+(2-COUNT(V31:V32))*100)</f>
        <v/>
      </c>
    </row>
    <row r="32" customFormat="false" ht="17.45" hidden="false" customHeight="true" outlineLevel="0" collapsed="false">
      <c r="B32" s="114"/>
      <c r="C32" s="114"/>
      <c r="D32" s="117"/>
      <c r="E32" s="110"/>
      <c r="F32" s="117"/>
      <c r="G32" s="110"/>
      <c r="H32" s="117"/>
      <c r="I32" s="110"/>
      <c r="J32" s="117"/>
      <c r="K32" s="110"/>
      <c r="L32" s="117"/>
      <c r="M32" s="110"/>
      <c r="N32" s="117"/>
      <c r="O32" s="110"/>
      <c r="P32" s="117"/>
      <c r="Q32" s="110"/>
      <c r="R32" s="117"/>
      <c r="S32" s="110"/>
      <c r="T32" s="117"/>
      <c r="U32" s="110"/>
      <c r="V32" s="117"/>
      <c r="W32" s="110"/>
    </row>
    <row r="33" customFormat="false" ht="14.65" hidden="false" customHeight="false" outlineLevel="0" collapsed="false">
      <c r="B33" s="118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</row>
    <row r="34" customFormat="false" ht="14.65" hidden="false" customHeight="true" outlineLevel="0" collapsed="false">
      <c r="B34" s="120" t="s">
        <v>33</v>
      </c>
      <c r="C34" s="120"/>
      <c r="D34" s="120"/>
      <c r="E34" s="121" t="str">
        <f aca="true">IF($D$18&lt;TODAY(),"Y","")</f>
        <v/>
      </c>
      <c r="G34" s="121" t="str">
        <f aca="true">IF($F$18&lt;TODAY(),"Y","")</f>
        <v/>
      </c>
      <c r="I34" s="121" t="str">
        <f aca="true">IF($H$18&lt;TODAY(),"Y","")</f>
        <v/>
      </c>
      <c r="K34" s="121" t="str">
        <f aca="true">IF($J$18&lt;TODAY(),"Y","")</f>
        <v/>
      </c>
      <c r="M34" s="121" t="str">
        <f aca="true">IF($L$18&lt;TODAY(),"Y","")</f>
        <v/>
      </c>
      <c r="O34" s="121" t="str">
        <f aca="true">IF($N$18&lt;TODAY(),"Y","")</f>
        <v/>
      </c>
      <c r="Q34" s="121" t="str">
        <f aca="true">IF($P$18&lt;TODAY(),"Y","")</f>
        <v/>
      </c>
      <c r="S34" s="121" t="str">
        <f aca="true">IF($R$18&lt;TODAY(),"Y","")</f>
        <v/>
      </c>
      <c r="U34" s="121" t="str">
        <f aca="true">IF($T$18&lt;TODAY(),"Y","")</f>
        <v/>
      </c>
      <c r="W34" s="121" t="str">
        <f aca="true">IF($V$18&lt;TODAY(),"Y","")</f>
        <v/>
      </c>
    </row>
    <row r="35" customFormat="false" ht="47.75" hidden="false" customHeight="true" outlineLevel="0" collapsed="false">
      <c r="B35" s="122" t="s">
        <v>34</v>
      </c>
      <c r="C35" s="122"/>
      <c r="D35" s="122"/>
    </row>
    <row r="36" customFormat="false" ht="14.65" hidden="false" customHeight="false" outlineLevel="0" collapsed="false">
      <c r="A36" s="2"/>
      <c r="B36" s="39"/>
      <c r="C36" s="39"/>
    </row>
    <row r="37" customFormat="false" ht="14.65" hidden="false" customHeight="false" outlineLevel="0" collapsed="false">
      <c r="A37" s="2"/>
      <c r="B37" s="39"/>
      <c r="C37" s="39"/>
    </row>
    <row r="38" customFormat="false" ht="14.65" hidden="false" customHeight="false" outlineLevel="0" collapsed="false">
      <c r="A38" s="2"/>
      <c r="B38" s="39"/>
      <c r="C38" s="39"/>
    </row>
    <row r="39" customFormat="false" ht="14.65" hidden="false" customHeight="false" outlineLevel="0" collapsed="false">
      <c r="A39" s="2"/>
      <c r="B39" s="39"/>
      <c r="C39" s="39"/>
    </row>
    <row r="40" customFormat="false" ht="14.65" hidden="false" customHeight="false" outlineLevel="0" collapsed="false">
      <c r="A40" s="2"/>
      <c r="B40" s="39"/>
      <c r="C40" s="39"/>
    </row>
    <row r="41" customFormat="false" ht="14.65" hidden="false" customHeight="false" outlineLevel="0" collapsed="false">
      <c r="A41" s="2"/>
      <c r="B41" s="39"/>
      <c r="C41" s="39"/>
    </row>
    <row r="42" customFormat="false" ht="14.65" hidden="false" customHeight="false" outlineLevel="0" collapsed="false">
      <c r="A42" s="2"/>
      <c r="B42" s="39"/>
      <c r="C42" s="39"/>
    </row>
    <row r="43" customFormat="false" ht="14.65" hidden="false" customHeight="false" outlineLevel="0" collapsed="false">
      <c r="A43" s="2"/>
      <c r="B43" s="39"/>
      <c r="C43" s="39"/>
    </row>
    <row r="44" customFormat="false" ht="14.65" hidden="false" customHeight="false" outlineLevel="0" collapsed="false">
      <c r="A44" s="2"/>
      <c r="B44" s="39"/>
      <c r="C44" s="39"/>
    </row>
    <row r="45" customFormat="false" ht="14.65" hidden="false" customHeight="false" outlineLevel="0" collapsed="false">
      <c r="A45" s="2"/>
      <c r="B45" s="39"/>
      <c r="C45" s="39"/>
    </row>
    <row r="46" customFormat="false" ht="14.65" hidden="false" customHeight="false" outlineLevel="0" collapsed="false">
      <c r="A46" s="2"/>
      <c r="B46" s="39"/>
      <c r="C46" s="39"/>
    </row>
    <row r="47" customFormat="false" ht="14.65" hidden="false" customHeight="false" outlineLevel="0" collapsed="false">
      <c r="A47" s="2"/>
      <c r="B47" s="39"/>
      <c r="C47" s="39"/>
    </row>
  </sheetData>
  <mergeCells count="109">
    <mergeCell ref="B3:W3"/>
    <mergeCell ref="B4:W4"/>
    <mergeCell ref="B5:W5"/>
    <mergeCell ref="B6:W6"/>
    <mergeCell ref="B7:W7"/>
    <mergeCell ref="B8:W8"/>
    <mergeCell ref="B9:W9"/>
    <mergeCell ref="B10:W10"/>
    <mergeCell ref="B11:W11"/>
    <mergeCell ref="B15:C15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B20:W20"/>
    <mergeCell ref="E21:E22"/>
    <mergeCell ref="G21:G22"/>
    <mergeCell ref="I21:I22"/>
    <mergeCell ref="K21:K22"/>
    <mergeCell ref="M21:M22"/>
    <mergeCell ref="O21:O22"/>
    <mergeCell ref="Q21:Q22"/>
    <mergeCell ref="S21:S22"/>
    <mergeCell ref="U21:U22"/>
    <mergeCell ref="W21:W22"/>
    <mergeCell ref="B22:C22"/>
    <mergeCell ref="E23:E24"/>
    <mergeCell ref="G23:G24"/>
    <mergeCell ref="I23:I24"/>
    <mergeCell ref="K23:K24"/>
    <mergeCell ref="M23:M24"/>
    <mergeCell ref="O23:O24"/>
    <mergeCell ref="Q23:Q24"/>
    <mergeCell ref="S23:S24"/>
    <mergeCell ref="U23:U24"/>
    <mergeCell ref="W23:W24"/>
    <mergeCell ref="B24:C24"/>
    <mergeCell ref="E25:E26"/>
    <mergeCell ref="G25:G26"/>
    <mergeCell ref="I25:I26"/>
    <mergeCell ref="K25:K26"/>
    <mergeCell ref="M25:M26"/>
    <mergeCell ref="O25:O26"/>
    <mergeCell ref="Q25:Q26"/>
    <mergeCell ref="S25:S26"/>
    <mergeCell ref="U25:U26"/>
    <mergeCell ref="W25:W26"/>
    <mergeCell ref="B26:C26"/>
    <mergeCell ref="E27:E28"/>
    <mergeCell ref="G27:G28"/>
    <mergeCell ref="I27:I28"/>
    <mergeCell ref="K27:K28"/>
    <mergeCell ref="M27:M28"/>
    <mergeCell ref="O27:O28"/>
    <mergeCell ref="Q27:Q28"/>
    <mergeCell ref="S27:S28"/>
    <mergeCell ref="U27:U28"/>
    <mergeCell ref="W27:W28"/>
    <mergeCell ref="B28:C28"/>
    <mergeCell ref="E29:E30"/>
    <mergeCell ref="G29:G30"/>
    <mergeCell ref="I29:I30"/>
    <mergeCell ref="K29:K30"/>
    <mergeCell ref="M29:M30"/>
    <mergeCell ref="O29:O30"/>
    <mergeCell ref="Q29:Q30"/>
    <mergeCell ref="S29:S30"/>
    <mergeCell ref="U29:U30"/>
    <mergeCell ref="W29:W30"/>
    <mergeCell ref="B30:C30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B32:C32"/>
    <mergeCell ref="B34:D34"/>
    <mergeCell ref="B35:D35"/>
  </mergeCells>
  <conditionalFormatting sqref="E34 G34 I34 K34 M34 O34 Q34 S34 U34 W34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2006-06-01T11:25:50Z</dcterms:created>
  <dc:creator>Trevor Langridge</dc:creator>
  <dc:description/>
  <dc:language>en-GB</dc:language>
  <cp:lastModifiedBy/>
  <cp:lastPrinted>2019-01-12T17:49:40Z</cp:lastPrinted>
  <dcterms:modified xsi:type="dcterms:W3CDTF">2024-09-11T20:59:55Z</dcterms:modified>
  <cp:revision>132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1033-11.2.0.10078</vt:lpwstr>
  </property>
</Properties>
</file>